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5306"/>
  <workbookPr date1904="1" autoCompressPictures="0"/>
  <bookViews>
    <workbookView xWindow="0" yWindow="0" windowWidth="25600" windowHeight="16060"/>
  </bookViews>
  <sheets>
    <sheet name="Sheet 1 - Remise à Flots 2016 -" sheetId="1" r:id="rId1"/>
  </sheets>
  <definedNames>
    <definedName name="_xlnm.Print_Titles" localSheetId="0">'Sheet 1 - Remise à Flots 2016 -'!$1:$6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90" i="1" l="1"/>
  <c r="G90" i="1"/>
  <c r="I90" i="1"/>
  <c r="D89" i="1"/>
  <c r="G89" i="1"/>
  <c r="I89" i="1"/>
  <c r="D88" i="1"/>
  <c r="G88" i="1"/>
  <c r="I88" i="1"/>
  <c r="D86" i="1"/>
  <c r="G86" i="1"/>
  <c r="I86" i="1"/>
  <c r="D85" i="1"/>
  <c r="G85" i="1"/>
  <c r="I85" i="1"/>
  <c r="D84" i="1"/>
  <c r="G84" i="1"/>
  <c r="I84" i="1"/>
  <c r="D83" i="1"/>
  <c r="G83" i="1"/>
  <c r="I83" i="1"/>
  <c r="D82" i="1"/>
  <c r="G82" i="1"/>
  <c r="I82" i="1"/>
  <c r="D81" i="1"/>
  <c r="G81" i="1"/>
  <c r="I81" i="1"/>
  <c r="D80" i="1"/>
  <c r="G80" i="1"/>
  <c r="I80" i="1"/>
  <c r="D79" i="1"/>
  <c r="G79" i="1"/>
  <c r="I79" i="1"/>
  <c r="D78" i="1"/>
  <c r="G78" i="1"/>
  <c r="I78" i="1"/>
  <c r="D76" i="1"/>
  <c r="G76" i="1"/>
  <c r="I76" i="1"/>
  <c r="D75" i="1"/>
  <c r="G75" i="1"/>
  <c r="I75" i="1"/>
  <c r="D74" i="1"/>
  <c r="G74" i="1"/>
  <c r="I74" i="1"/>
  <c r="G72" i="1"/>
  <c r="I72" i="1"/>
  <c r="G70" i="1"/>
  <c r="I70" i="1"/>
  <c r="G69" i="1"/>
  <c r="I69" i="1"/>
  <c r="G67" i="1"/>
  <c r="I67" i="1"/>
  <c r="G66" i="1"/>
  <c r="I66" i="1"/>
  <c r="G65" i="1"/>
  <c r="I65" i="1"/>
  <c r="G64" i="1"/>
  <c r="I64" i="1"/>
  <c r="G62" i="1"/>
  <c r="I62" i="1"/>
  <c r="G61" i="1"/>
  <c r="I61" i="1"/>
  <c r="G59" i="1"/>
  <c r="I59" i="1"/>
  <c r="G58" i="1"/>
  <c r="I58" i="1"/>
  <c r="G57" i="1"/>
  <c r="I57" i="1"/>
  <c r="G56" i="1"/>
  <c r="I56" i="1"/>
  <c r="G55" i="1"/>
  <c r="I55" i="1"/>
  <c r="G54" i="1"/>
  <c r="I54" i="1"/>
  <c r="G53" i="1"/>
  <c r="I53" i="1"/>
  <c r="G51" i="1"/>
  <c r="I51" i="1"/>
  <c r="G50" i="1"/>
  <c r="I50" i="1"/>
  <c r="G49" i="1"/>
  <c r="I49" i="1"/>
  <c r="G48" i="1"/>
  <c r="I48" i="1"/>
  <c r="G47" i="1"/>
  <c r="I47" i="1"/>
  <c r="G46" i="1"/>
  <c r="I46" i="1"/>
  <c r="G45" i="1"/>
  <c r="I45" i="1"/>
  <c r="G44" i="1"/>
  <c r="I44" i="1"/>
  <c r="G43" i="1"/>
  <c r="I43" i="1"/>
  <c r="G42" i="1"/>
  <c r="I42" i="1"/>
  <c r="G40" i="1"/>
  <c r="I40" i="1"/>
  <c r="G39" i="1"/>
  <c r="I39" i="1"/>
  <c r="G38" i="1"/>
  <c r="I38" i="1"/>
  <c r="G36" i="1"/>
  <c r="I36" i="1"/>
  <c r="G35" i="1"/>
  <c r="I35" i="1"/>
  <c r="G34" i="1"/>
  <c r="I34" i="1"/>
  <c r="G32" i="1"/>
  <c r="I32" i="1"/>
  <c r="G31" i="1"/>
  <c r="I31" i="1"/>
  <c r="G30" i="1"/>
  <c r="I30" i="1"/>
  <c r="G29" i="1"/>
  <c r="I29" i="1"/>
  <c r="G28" i="1"/>
  <c r="I28" i="1"/>
  <c r="G27" i="1"/>
  <c r="I27" i="1"/>
  <c r="G25" i="1"/>
  <c r="I25" i="1"/>
  <c r="G24" i="1"/>
  <c r="I24" i="1"/>
  <c r="G22" i="1"/>
  <c r="I22" i="1"/>
  <c r="G21" i="1"/>
  <c r="I21" i="1"/>
  <c r="G19" i="1"/>
  <c r="I19" i="1"/>
  <c r="G18" i="1"/>
  <c r="I18" i="1"/>
  <c r="G17" i="1"/>
  <c r="I17" i="1"/>
  <c r="G16" i="1"/>
  <c r="I16" i="1"/>
  <c r="G15" i="1"/>
  <c r="I15" i="1"/>
  <c r="G14" i="1"/>
  <c r="I14" i="1"/>
  <c r="G13" i="1"/>
  <c r="I13" i="1"/>
  <c r="G12" i="1"/>
  <c r="I12" i="1"/>
  <c r="G10" i="1"/>
  <c r="I10" i="1"/>
  <c r="G9" i="1"/>
  <c r="I9" i="1"/>
  <c r="G8" i="1"/>
  <c r="I8" i="1"/>
  <c r="G7" i="1"/>
  <c r="I7" i="1"/>
  <c r="I92" i="1"/>
  <c r="I93" i="1"/>
</calcChain>
</file>

<file path=xl/sharedStrings.xml><?xml version="1.0" encoding="utf-8"?>
<sst xmlns="http://schemas.openxmlformats.org/spreadsheetml/2006/main" count="241" uniqueCount="149">
  <si>
    <t>Remise à Flots 2016 -  AMAP Réunion Père Lachaise - amapperelachaisepeniche@gmail.com - Merci de bien vouloir remplir uniquement les cases JAUNES</t>
  </si>
  <si>
    <t>NOM :</t>
  </si>
  <si>
    <t>Bon de commande à renvoyer par email,
puis le chèque d’acompte par poste à :</t>
  </si>
  <si>
    <t>PRÉNOM :</t>
  </si>
  <si>
    <t>Bruno BARWISE - 113 Boulevard Soult, 75012 Paris</t>
  </si>
  <si>
    <t>E-MAIL :</t>
  </si>
  <si>
    <t>Ordre du chèque d'acompte : “Bruno Barwise"</t>
  </si>
  <si>
    <t>TÉLÉPHONE :</t>
  </si>
  <si>
    <t>AVANT le 10 JUIN 2016 - dernier délai</t>
  </si>
  <si>
    <t>conditionnement réel</t>
  </si>
  <si>
    <t>Prix Cond. Estimé 2016</t>
  </si>
  <si>
    <t>Unité</t>
  </si>
  <si>
    <t>Conditionnement AMAP</t>
  </si>
  <si>
    <t>Prix Cond. Réel 2016</t>
  </si>
  <si>
    <t>Qantité</t>
  </si>
  <si>
    <t>TOTAL</t>
  </si>
  <si>
    <r>
      <rPr>
        <b/>
        <u/>
        <sz val="8"/>
        <color indexed="8"/>
        <rFont val="Helvetica"/>
      </rPr>
      <t>LOUTRE</t>
    </r>
    <r>
      <rPr>
        <b/>
        <u/>
        <sz val="8"/>
        <color indexed="8"/>
        <rFont val="Helvetica"/>
      </rPr>
      <t xml:space="preserve">
</t>
    </r>
    <r>
      <rPr>
        <b/>
        <u/>
        <sz val="8"/>
        <color indexed="8"/>
        <rFont val="Helvetica"/>
      </rPr>
      <t>VIN</t>
    </r>
    <r>
      <rPr>
        <b/>
        <u/>
        <sz val="8"/>
        <color indexed="8"/>
        <rFont val="Helvetica"/>
      </rPr>
      <t xml:space="preserve">
</t>
    </r>
    <r>
      <rPr>
        <b/>
        <u/>
        <sz val="8"/>
        <color indexed="8"/>
        <rFont val="Helvetica"/>
      </rPr>
      <t>ROUGE</t>
    </r>
  </si>
  <si>
    <r>
      <rPr>
        <sz val="9"/>
        <color indexed="8"/>
        <rFont val="Helvetica"/>
      </rPr>
      <t xml:space="preserve">Biofrance   a.o.c.  Bio </t>
    </r>
    <r>
      <rPr>
        <b/>
        <sz val="9"/>
        <color indexed="8"/>
        <rFont val="Helvetica"/>
      </rPr>
      <t>Cellier de Segur Rouge</t>
    </r>
    <r>
      <rPr>
        <sz val="9"/>
        <color indexed="8"/>
        <rFont val="Helvetica"/>
      </rPr>
      <t xml:space="preserve"> (75)</t>
    </r>
  </si>
  <si>
    <t xml:space="preserve">pichoulette 10 L </t>
  </si>
  <si>
    <t>cubi de 10 litres</t>
  </si>
  <si>
    <r>
      <rPr>
        <sz val="9"/>
        <color indexed="8"/>
        <rFont val="Helvetica"/>
      </rPr>
      <t xml:space="preserve">Biofrance   a.o.c.  Bio </t>
    </r>
    <r>
      <rPr>
        <b/>
        <sz val="9"/>
        <color indexed="8"/>
        <rFont val="Helvetica"/>
      </rPr>
      <t>Cellier de Segur Blanc</t>
    </r>
    <r>
      <rPr>
        <sz val="9"/>
        <color indexed="8"/>
        <rFont val="Helvetica"/>
      </rPr>
      <t xml:space="preserve">  (72)</t>
    </r>
  </si>
  <si>
    <r>
      <rPr>
        <sz val="9"/>
        <color indexed="8"/>
        <rFont val="Helvetica"/>
      </rPr>
      <t xml:space="preserve">D. Marquise des Mûres    v.d.p.  Naturel  </t>
    </r>
    <r>
      <rPr>
        <b/>
        <sz val="9"/>
        <color indexed="8"/>
        <rFont val="Helvetica"/>
      </rPr>
      <t>Lou Carignan</t>
    </r>
    <r>
      <rPr>
        <sz val="9"/>
        <color indexed="8"/>
        <rFont val="Helvetica"/>
      </rPr>
      <t xml:space="preserve"> </t>
    </r>
    <r>
      <rPr>
        <b/>
        <sz val="9"/>
        <color indexed="8"/>
        <rFont val="Helvetica"/>
      </rPr>
      <t>Rouge</t>
    </r>
    <r>
      <rPr>
        <sz val="9"/>
        <color indexed="8"/>
        <rFont val="Helvetica"/>
      </rPr>
      <t xml:space="preserve"> (20)</t>
    </r>
  </si>
  <si>
    <r>
      <rPr>
        <sz val="9"/>
        <color indexed="8"/>
        <rFont val="Helvetica"/>
      </rPr>
      <t xml:space="preserve">D. Cavaillès   v.d.t.  </t>
    </r>
    <r>
      <rPr>
        <b/>
        <sz val="9"/>
        <color indexed="8"/>
        <rFont val="Helvetica"/>
      </rPr>
      <t>En Minerve Rouge</t>
    </r>
    <r>
      <rPr>
        <sz val="9"/>
        <color indexed="8"/>
        <rFont val="Helvetica"/>
      </rPr>
      <t xml:space="preserve"> (51)</t>
    </r>
  </si>
  <si>
    <r>
      <rPr>
        <b/>
        <u/>
        <sz val="8"/>
        <color indexed="8"/>
        <rFont val="Helvetica"/>
      </rPr>
      <t xml:space="preserve">ROUGE
</t>
    </r>
    <r>
      <rPr>
        <b/>
        <u/>
        <sz val="8"/>
        <color indexed="8"/>
        <rFont val="Helvetica"/>
      </rPr>
      <t>BOUCHÉS</t>
    </r>
  </si>
  <si>
    <r>
      <rPr>
        <sz val="9"/>
        <color indexed="8"/>
        <rFont val="Helvetica"/>
      </rPr>
      <t xml:space="preserve">John S. naturel vignes Maria Fita classées aoc Fitou </t>
    </r>
    <r>
      <rPr>
        <b/>
        <sz val="9"/>
        <color indexed="8"/>
        <rFont val="Helvetica"/>
      </rPr>
      <t>Fuzitu</t>
    </r>
    <r>
      <rPr>
        <sz val="9"/>
        <color indexed="8"/>
        <rFont val="Helvetica"/>
      </rPr>
      <t xml:space="preserve"> 2015 (&lt;8)</t>
    </r>
  </si>
  <si>
    <t>6 x 0,75 L</t>
  </si>
  <si>
    <t>carton de 6</t>
  </si>
  <si>
    <r>
      <rPr>
        <sz val="9"/>
        <color indexed="8"/>
        <rFont val="Helvetica"/>
      </rPr>
      <t xml:space="preserve">Thierry Navarre  bio libre Hérault </t>
    </r>
    <r>
      <rPr>
        <b/>
        <sz val="9"/>
        <color indexed="8"/>
        <rFont val="Helvetica"/>
      </rPr>
      <t>Vin d'Œillade</t>
    </r>
    <r>
      <rPr>
        <sz val="9"/>
        <color indexed="8"/>
        <rFont val="Helvetica"/>
      </rPr>
      <t xml:space="preserve">  2015 (45)</t>
    </r>
  </si>
  <si>
    <r>
      <rPr>
        <sz val="9"/>
        <color indexed="8"/>
        <rFont val="Helvetica"/>
      </rPr>
      <t xml:space="preserve">C. de Ségur  bio Aude </t>
    </r>
    <r>
      <rPr>
        <b/>
        <sz val="9"/>
        <color indexed="8"/>
        <rFont val="Helvetica"/>
      </rPr>
      <t>La Belle Vie</t>
    </r>
    <r>
      <rPr>
        <sz val="9"/>
        <color indexed="8"/>
        <rFont val="Helvetica"/>
      </rPr>
      <t xml:space="preserve"> 2015 (76)</t>
    </r>
  </si>
  <si>
    <r>
      <rPr>
        <sz val="9"/>
        <color indexed="8"/>
        <rFont val="Helvetica"/>
      </rPr>
      <t xml:space="preserve">D. La Rune Aude </t>
    </r>
    <r>
      <rPr>
        <b/>
        <sz val="9"/>
        <color indexed="8"/>
        <rFont val="Helvetica"/>
      </rPr>
      <t>Tradition</t>
    </r>
    <r>
      <rPr>
        <sz val="9"/>
        <color indexed="8"/>
        <rFont val="Helvetica"/>
      </rPr>
      <t xml:space="preserve"> 2014 (80)</t>
    </r>
  </si>
  <si>
    <r>
      <rPr>
        <sz val="9"/>
        <color indexed="8"/>
        <rFont val="Helvetica"/>
      </rPr>
      <t xml:space="preserve">D. Cavaillès Hérault </t>
    </r>
    <r>
      <rPr>
        <b/>
        <sz val="9"/>
        <color indexed="8"/>
        <rFont val="Helvetica"/>
      </rPr>
      <t>Coralie</t>
    </r>
    <r>
      <rPr>
        <sz val="9"/>
        <color indexed="8"/>
        <rFont val="Helvetica"/>
      </rPr>
      <t xml:space="preserve"> 2014 (51)</t>
    </r>
  </si>
  <si>
    <r>
      <rPr>
        <sz val="9"/>
        <color indexed="8"/>
        <rFont val="Helvetica"/>
      </rPr>
      <t xml:space="preserve">D. Vordy Mayrannes bio Hérault </t>
    </r>
    <r>
      <rPr>
        <b/>
        <sz val="9"/>
        <color indexed="8"/>
        <rFont val="Helvetica"/>
      </rPr>
      <t>Vieux Carignans</t>
    </r>
    <r>
      <rPr>
        <sz val="9"/>
        <color indexed="8"/>
        <rFont val="Helvetica"/>
      </rPr>
      <t xml:space="preserve"> 2015 (60)</t>
    </r>
  </si>
  <si>
    <r>
      <rPr>
        <sz val="9"/>
        <color indexed="8"/>
        <rFont val="Helvetica"/>
      </rPr>
      <t xml:space="preserve">D. Marquise des Mûres bio libre Hérault </t>
    </r>
    <r>
      <rPr>
        <b/>
        <sz val="9"/>
        <color indexed="8"/>
        <rFont val="Helvetica"/>
      </rPr>
      <t>Métiss</t>
    </r>
    <r>
      <rPr>
        <sz val="9"/>
        <color indexed="8"/>
        <rFont val="Helvetica"/>
      </rPr>
      <t xml:space="preserve"> 2012  (49)</t>
    </r>
  </si>
  <si>
    <r>
      <rPr>
        <sz val="9"/>
        <color indexed="8"/>
        <rFont val="Helvetica"/>
      </rPr>
      <t xml:space="preserve">Terre des Chardons Costières  biodyn. Gard </t>
    </r>
    <r>
      <rPr>
        <b/>
        <sz val="9"/>
        <color indexed="8"/>
        <rFont val="Helvetica"/>
      </rPr>
      <t>Bien luné</t>
    </r>
    <r>
      <rPr>
        <sz val="9"/>
        <color indexed="8"/>
        <rFont val="Helvetica"/>
      </rPr>
      <t xml:space="preserve"> 2015 (36)</t>
    </r>
  </si>
  <si>
    <r>
      <rPr>
        <b/>
        <u/>
        <sz val="8"/>
        <color indexed="8"/>
        <rFont val="Helvetica"/>
      </rPr>
      <t>BLANC</t>
    </r>
    <r>
      <rPr>
        <b/>
        <u/>
        <sz val="8"/>
        <color indexed="8"/>
        <rFont val="Helvetica"/>
      </rPr>
      <t xml:space="preserve">
</t>
    </r>
    <r>
      <rPr>
        <b/>
        <u/>
        <sz val="8"/>
        <color indexed="8"/>
        <rFont val="Helvetica"/>
      </rPr>
      <t>BOUCHÉS</t>
    </r>
  </si>
  <si>
    <r>
      <rPr>
        <sz val="9"/>
        <color indexed="8"/>
        <rFont val="Helvetica"/>
      </rPr>
      <t xml:space="preserve">Chardons S. Marie des Costières  biodyn. Gard </t>
    </r>
    <r>
      <rPr>
        <b/>
        <sz val="9"/>
        <color indexed="8"/>
        <rFont val="Helvetica"/>
      </rPr>
      <t>Clairette</t>
    </r>
    <r>
      <rPr>
        <sz val="9"/>
        <color indexed="8"/>
        <rFont val="Helvetica"/>
      </rPr>
      <t xml:space="preserve"> 2013 (42)</t>
    </r>
  </si>
  <si>
    <r>
      <rPr>
        <sz val="9"/>
        <color indexed="8"/>
        <rFont val="Helvetica"/>
      </rPr>
      <t xml:space="preserve">Château de l'Ecochère Loire Atlan. </t>
    </r>
    <r>
      <rPr>
        <b/>
        <sz val="9"/>
        <color indexed="8"/>
        <rFont val="Helvetica"/>
      </rPr>
      <t>Muscadet sur lie</t>
    </r>
    <r>
      <rPr>
        <sz val="9"/>
        <color indexed="8"/>
        <rFont val="Helvetica"/>
      </rPr>
      <t xml:space="preserve"> 2015 (115)</t>
    </r>
  </si>
  <si>
    <t>VINS DOUX NATUREL</t>
  </si>
  <si>
    <r>
      <rPr>
        <sz val="9"/>
        <color indexed="8"/>
        <rFont val="Helvetica"/>
      </rPr>
      <t xml:space="preserve">vdn bio Biofrance D. de Ségur </t>
    </r>
    <r>
      <rPr>
        <b/>
        <sz val="9"/>
        <color indexed="8"/>
        <rFont val="Helvetica"/>
      </rPr>
      <t>Muscat doux</t>
    </r>
    <r>
      <rPr>
        <sz val="9"/>
        <color indexed="8"/>
        <rFont val="Helvetica"/>
      </rPr>
      <t xml:space="preserve"> (72)</t>
    </r>
  </si>
  <si>
    <r>
      <rPr>
        <sz val="9"/>
        <color indexed="8"/>
        <rFont val="Helvetica"/>
      </rPr>
      <t xml:space="preserve">a.o.c.  Les Vigns Vallespir  P.O </t>
    </r>
    <r>
      <rPr>
        <b/>
        <sz val="9"/>
        <color indexed="8"/>
        <rFont val="Helvetica"/>
      </rPr>
      <t>Muscat de Rivesaltes</t>
    </r>
    <r>
      <rPr>
        <sz val="9"/>
        <color indexed="8"/>
        <rFont val="Helvetica"/>
      </rPr>
      <t xml:space="preserve"> (146)</t>
    </r>
  </si>
  <si>
    <t>FRUITS</t>
  </si>
  <si>
    <r>
      <rPr>
        <b/>
        <sz val="9"/>
        <color indexed="8"/>
        <rFont val="Helvetica"/>
      </rPr>
      <t>Jus de raisin Clairette</t>
    </r>
    <r>
      <rPr>
        <sz val="9"/>
        <color indexed="8"/>
        <rFont val="Helvetica"/>
      </rPr>
      <t xml:space="preserve"> bio Terre des Chardons Gard</t>
    </r>
  </si>
  <si>
    <t>1 bouteille</t>
  </si>
  <si>
    <r>
      <rPr>
        <b/>
        <sz val="9"/>
        <color indexed="8"/>
        <rFont val="Helvetica"/>
      </rPr>
      <t>Jus de pomme/coing</t>
    </r>
    <r>
      <rPr>
        <sz val="9"/>
        <color indexed="8"/>
        <rFont val="Helvetica"/>
      </rPr>
      <t xml:space="preserve"> bio Fruits d’avenir Alpes de Haute Provence</t>
    </r>
  </si>
  <si>
    <t>6 x 1 L</t>
  </si>
  <si>
    <r>
      <rPr>
        <b/>
        <sz val="9"/>
        <color indexed="8"/>
        <rFont val="Helvetica"/>
      </rPr>
      <t>Marrons au naturel</t>
    </r>
    <r>
      <rPr>
        <sz val="9"/>
        <color indexed="8"/>
        <rFont val="Helvetica"/>
      </rPr>
      <t xml:space="preserve"> Caroline Rondineau - Bio libre - Hérault</t>
    </r>
  </si>
  <si>
    <t>6 x 450 g</t>
  </si>
  <si>
    <t>1 pot</t>
  </si>
  <si>
    <r>
      <rPr>
        <b/>
        <sz val="9"/>
        <color indexed="8"/>
        <rFont val="Helvetica"/>
      </rPr>
      <t>Purée de châtaigne au naturel</t>
    </r>
    <r>
      <rPr>
        <sz val="9"/>
        <color indexed="8"/>
        <rFont val="Helvetica"/>
      </rPr>
      <t xml:space="preserve"> Caracoles Ardèche bio libre</t>
    </r>
  </si>
  <si>
    <t>12 x 370 g</t>
  </si>
  <si>
    <r>
      <rPr>
        <b/>
        <sz val="9"/>
        <color indexed="8"/>
        <rFont val="Helvetica"/>
      </rPr>
      <t>Crème de châtaigne</t>
    </r>
    <r>
      <rPr>
        <sz val="9"/>
        <color indexed="8"/>
        <rFont val="Helvetica"/>
      </rPr>
      <t xml:space="preserve"> Pisse-renard  Ardèche bio </t>
    </r>
  </si>
  <si>
    <r>
      <rPr>
        <b/>
        <sz val="9"/>
        <color indexed="8"/>
        <rFont val="Helvetica"/>
      </rPr>
      <t>Eau de fleur d'oranger</t>
    </r>
    <r>
      <rPr>
        <sz val="9"/>
        <color indexed="8"/>
        <rFont val="Helvetica"/>
      </rPr>
      <t xml:space="preserve"> Biofrance Aude</t>
    </r>
  </si>
  <si>
    <t>6 x 200 ml</t>
  </si>
  <si>
    <t>HUILES</t>
  </si>
  <si>
    <r>
      <rPr>
        <b/>
        <sz val="9"/>
        <color indexed="8"/>
        <rFont val="Helvetica"/>
      </rPr>
      <t>Huile de tournesol</t>
    </r>
    <r>
      <rPr>
        <sz val="9"/>
        <color indexed="8"/>
        <rFont val="Helvetica"/>
      </rPr>
      <t xml:space="preserve"> - bio Thibaud Gery Drôme</t>
    </r>
  </si>
  <si>
    <t>pichoulette de 5 L</t>
  </si>
  <si>
    <t>pichoulette de 5L</t>
  </si>
  <si>
    <r>
      <rPr>
        <b/>
        <sz val="9"/>
        <color indexed="8"/>
        <rFont val="Helvetica"/>
      </rPr>
      <t>Huile de colza</t>
    </r>
    <r>
      <rPr>
        <sz val="9"/>
        <color indexed="8"/>
        <rFont val="Helvetica"/>
      </rPr>
      <t xml:space="preserve"> - bio Thibaud Gery Drôme </t>
    </r>
  </si>
  <si>
    <r>
      <rPr>
        <b/>
        <sz val="9"/>
        <color indexed="8"/>
        <rFont val="Helvetica"/>
      </rPr>
      <t>Huile d’olive</t>
    </r>
    <r>
      <rPr>
        <sz val="9"/>
        <color indexed="8"/>
        <rFont val="Helvetica"/>
      </rPr>
      <t xml:space="preserve"> - Terroir du Priorat  a.o.c Siurana Espagne</t>
    </r>
  </si>
  <si>
    <r>
      <rPr>
        <b/>
        <u/>
        <sz val="8"/>
        <color indexed="8"/>
        <rFont val="Helvetica"/>
      </rPr>
      <t xml:space="preserve">ANCHOIS DE COLLURE
</t>
    </r>
    <r>
      <rPr>
        <b/>
        <sz val="8"/>
        <color indexed="8"/>
        <rFont val="Helvetica"/>
      </rPr>
      <t>Desclaux</t>
    </r>
  </si>
  <si>
    <t xml:space="preserve">Tapenade verte  </t>
  </si>
  <si>
    <t>12 pots de 90 g</t>
  </si>
  <si>
    <t>Tapenade noire</t>
  </si>
  <si>
    <t>Anchoïade</t>
  </si>
  <si>
    <t>12 pots de 85 g</t>
  </si>
  <si>
    <r>
      <rPr>
        <b/>
        <u/>
        <sz val="8"/>
        <color indexed="8"/>
        <rFont val="Helvetica"/>
      </rPr>
      <t xml:space="preserve">CONSERVES SALAISON
</t>
    </r>
    <r>
      <rPr>
        <b/>
        <sz val="8"/>
        <color indexed="8"/>
        <rFont val="Helvetica"/>
      </rPr>
      <t xml:space="preserve">Jean Morejon Castelnaudary
</t>
    </r>
    <r>
      <rPr>
        <b/>
        <sz val="8"/>
        <color indexed="8"/>
        <rFont val="Helvetica"/>
      </rPr>
      <t>Aude</t>
    </r>
  </si>
  <si>
    <t xml:space="preserve">Cassoulet de porc </t>
  </si>
  <si>
    <t>12 btes de 840 g</t>
  </si>
  <si>
    <t>1 boite</t>
  </si>
  <si>
    <t>Daube de bœuf</t>
  </si>
  <si>
    <t>Gésiers d'oie confits</t>
  </si>
  <si>
    <t>12 btes de 250 g</t>
  </si>
  <si>
    <t>Boudin</t>
  </si>
  <si>
    <t>Jambonneau</t>
  </si>
  <si>
    <r>
      <rPr>
        <b/>
        <sz val="9"/>
        <color indexed="8"/>
        <rFont val="Helvetica"/>
      </rPr>
      <t>Pâté de couennes</t>
    </r>
    <r>
      <rPr>
        <sz val="9"/>
        <color indexed="8"/>
        <rFont val="Helvetica"/>
      </rPr>
      <t xml:space="preserve"> (l'emblème)</t>
    </r>
  </si>
  <si>
    <t>Pâté de campagne</t>
  </si>
  <si>
    <t>Pâté de foie de volaille</t>
  </si>
  <si>
    <r>
      <rPr>
        <b/>
        <sz val="9"/>
        <color indexed="8"/>
        <rFont val="Helvetica"/>
      </rPr>
      <t>Jambon sec</t>
    </r>
    <r>
      <rPr>
        <sz val="9"/>
        <color indexed="8"/>
        <rFont val="Helvetica"/>
      </rPr>
      <t xml:space="preserve"> entier</t>
    </r>
  </si>
  <si>
    <t>la pièce</t>
  </si>
  <si>
    <t>1 jambon</t>
  </si>
  <si>
    <r>
      <rPr>
        <b/>
        <sz val="9"/>
        <color indexed="8"/>
        <rFont val="Helvetica"/>
      </rPr>
      <t>Saucisse sèche</t>
    </r>
    <r>
      <rPr>
        <sz val="9"/>
        <color indexed="8"/>
        <rFont val="Helvetica"/>
      </rPr>
      <t xml:space="preserve"> entière</t>
    </r>
  </si>
  <si>
    <t>1 saucisse</t>
  </si>
  <si>
    <r>
      <rPr>
        <b/>
        <u/>
        <sz val="8"/>
        <color indexed="8"/>
        <rFont val="Helvetica"/>
      </rPr>
      <t xml:space="preserve">CONSERVES SALAISON
</t>
    </r>
    <r>
      <rPr>
        <b/>
        <sz val="8"/>
        <color indexed="8"/>
        <rFont val="Helvetica"/>
      </rPr>
      <t xml:space="preserve">GAEC Caudemique Plaigne
</t>
    </r>
    <r>
      <rPr>
        <b/>
        <sz val="8"/>
        <color indexed="8"/>
        <rFont val="Helvetica"/>
      </rPr>
      <t>Aude</t>
    </r>
  </si>
  <si>
    <t xml:space="preserve">Foie gras de canard entier </t>
  </si>
  <si>
    <t>6 verrines de 200 g</t>
  </si>
  <si>
    <t>1 verrine</t>
  </si>
  <si>
    <t>Cassoulet de canard</t>
  </si>
  <si>
    <t>12 pots de 750 g</t>
  </si>
  <si>
    <t>Cuisses confites de canard</t>
  </si>
  <si>
    <t>12 pots de 850 g</t>
  </si>
  <si>
    <t>Rillettes de canard</t>
  </si>
  <si>
    <t>12 pots de 200 g</t>
  </si>
  <si>
    <t>Gésiers de canard</t>
  </si>
  <si>
    <t>12 pots de 340 g</t>
  </si>
  <si>
    <t>Magret sec de canard</t>
  </si>
  <si>
    <t>1 lot de 3 pièces</t>
  </si>
  <si>
    <t>1 pièce</t>
  </si>
  <si>
    <t>Pâté au foie gras</t>
  </si>
  <si>
    <t>FROMAGES</t>
  </si>
  <si>
    <r>
      <rPr>
        <b/>
        <sz val="9"/>
        <color indexed="8"/>
        <rFont val="Helvetica"/>
      </rPr>
      <t>Tommes de brebis</t>
    </r>
    <r>
      <rPr>
        <sz val="9"/>
        <color indexed="8"/>
        <rFont val="Helvetica"/>
      </rPr>
      <t xml:space="preserve"> Gaec de Faral   Aveyron quasi bio</t>
    </r>
  </si>
  <si>
    <r>
      <rPr>
        <sz val="12"/>
        <color indexed="8"/>
        <rFont val="Arial"/>
      </rPr>
      <t xml:space="preserve">2 tommes </t>
    </r>
    <r>
      <rPr>
        <sz val="12"/>
        <color indexed="8"/>
        <rFont val="Arial Unicode MS"/>
      </rPr>
      <t>≃</t>
    </r>
    <r>
      <rPr>
        <sz val="12"/>
        <color indexed="8"/>
        <rFont val="Arial"/>
      </rPr>
      <t xml:space="preserve"> 5,6 kg</t>
    </r>
  </si>
  <si>
    <r>
      <rPr>
        <b/>
        <sz val="9"/>
        <color indexed="8"/>
        <rFont val="Helvetica"/>
      </rPr>
      <t xml:space="preserve">Comté </t>
    </r>
    <r>
      <rPr>
        <sz val="9"/>
        <color indexed="8"/>
        <rFont val="Helvetica"/>
      </rPr>
      <t>Union des Fruitières Bio Comtoises Jura Meule</t>
    </r>
  </si>
  <si>
    <r>
      <rPr>
        <sz val="12"/>
        <color indexed="8"/>
        <rFont val="Arial"/>
      </rPr>
      <t xml:space="preserve">1 meule </t>
    </r>
    <r>
      <rPr>
        <sz val="12"/>
        <color indexed="8"/>
        <rFont val="Arial Unicode MS"/>
      </rPr>
      <t>≃ 39 kg</t>
    </r>
  </si>
  <si>
    <r>
      <rPr>
        <b/>
        <u/>
        <sz val="8"/>
        <color indexed="8"/>
        <rFont val="Helvetica"/>
      </rPr>
      <t xml:space="preserve">MIELS BIO LIBRE
</t>
    </r>
    <r>
      <rPr>
        <b/>
        <sz val="8"/>
        <color indexed="8"/>
        <rFont val="Helvetica"/>
      </rPr>
      <t xml:space="preserve">Mas de Cournon
</t>
    </r>
    <r>
      <rPr>
        <b/>
        <sz val="8"/>
        <color indexed="8"/>
        <rFont val="Helvetica"/>
      </rPr>
      <t xml:space="preserve">Th. Galiano
</t>
    </r>
    <r>
      <rPr>
        <b/>
        <sz val="8"/>
        <color indexed="8"/>
        <rFont val="Helvetica"/>
      </rPr>
      <t>Gard</t>
    </r>
  </si>
  <si>
    <t>Garrigue</t>
  </si>
  <si>
    <t>6 pots de 0,5 kg</t>
  </si>
  <si>
    <r>
      <rPr>
        <b/>
        <sz val="9"/>
        <color indexed="8"/>
        <rFont val="Helvetica"/>
      </rPr>
      <t>Arbousier</t>
    </r>
    <r>
      <rPr>
        <sz val="9"/>
        <color indexed="8"/>
        <rFont val="Helvetica"/>
      </rPr>
      <t xml:space="preserve"> (amertume prononcée)</t>
    </r>
  </si>
  <si>
    <t>Lavande</t>
  </si>
  <si>
    <t>Acacia</t>
  </si>
  <si>
    <r>
      <rPr>
        <b/>
        <u/>
        <sz val="8"/>
        <color indexed="8"/>
        <rFont val="Helvetica"/>
      </rPr>
      <t xml:space="preserve">PÂTES BIO
</t>
    </r>
    <r>
      <rPr>
        <b/>
        <u/>
        <sz val="8"/>
        <color indexed="8"/>
        <rFont val="Helvetica"/>
      </rPr>
      <t xml:space="preserve">Th. Gery
</t>
    </r>
    <r>
      <rPr>
        <b/>
        <sz val="8"/>
        <color indexed="8"/>
        <rFont val="Helvetica"/>
      </rPr>
      <t>Drôme</t>
    </r>
  </si>
  <si>
    <r>
      <rPr>
        <b/>
        <sz val="9"/>
        <color indexed="8"/>
        <rFont val="Helvetica"/>
      </rPr>
      <t>Penne semi-complètes</t>
    </r>
    <r>
      <rPr>
        <sz val="9"/>
        <color indexed="8"/>
        <rFont val="Helvetica"/>
      </rPr>
      <t xml:space="preserve"> Blé dur </t>
    </r>
  </si>
  <si>
    <t>carton de 5 kg</t>
  </si>
  <si>
    <t>1 carton</t>
  </si>
  <si>
    <r>
      <rPr>
        <b/>
        <sz val="9"/>
        <color indexed="8"/>
        <rFont val="Helvetica"/>
      </rPr>
      <t>Fusilli blanches</t>
    </r>
    <r>
      <rPr>
        <sz val="9"/>
        <color indexed="8"/>
        <rFont val="Helvetica"/>
      </rPr>
      <t xml:space="preserve"> Engrain</t>
    </r>
  </si>
  <si>
    <t>carton de 3 kg</t>
  </si>
  <si>
    <r>
      <rPr>
        <b/>
        <u/>
        <sz val="8"/>
        <color indexed="8"/>
        <rFont val="Helvetica"/>
      </rPr>
      <t xml:space="preserve">CHOCOLAT
</t>
    </r>
    <r>
      <rPr>
        <b/>
        <sz val="8"/>
        <color indexed="8"/>
        <rFont val="Helvetica"/>
      </rPr>
      <t>Côte d’Ivoire</t>
    </r>
  </si>
  <si>
    <t>bio: 8 noir 67% et 85%, 3 piment/sel,
3 café/cardamome,3 gingembre, 3 huile d'olive/anis</t>
  </si>
  <si>
    <t>20 x 65 g</t>
  </si>
  <si>
    <t>1 lot</t>
  </si>
  <si>
    <r>
      <rPr>
        <b/>
        <u/>
        <sz val="8"/>
        <color indexed="8"/>
        <rFont val="Helvetica"/>
      </rPr>
      <t xml:space="preserve">RIZ BIO
</t>
    </r>
    <r>
      <rPr>
        <b/>
        <u/>
        <sz val="8"/>
        <color indexed="8"/>
        <rFont val="Helvetica"/>
      </rPr>
      <t xml:space="preserve">CAMARGUE
</t>
    </r>
    <r>
      <rPr>
        <b/>
        <sz val="8"/>
        <color indexed="8"/>
        <rFont val="Helvetica"/>
      </rPr>
      <t>Domaine de Beaujeu</t>
    </r>
  </si>
  <si>
    <t>long semi complet</t>
  </si>
  <si>
    <t>8 sachets de 1 Kg</t>
  </si>
  <si>
    <t>1 sachet</t>
  </si>
  <si>
    <t>long blanc</t>
  </si>
  <si>
    <t>long complet rouge</t>
  </si>
  <si>
    <r>
      <rPr>
        <b/>
        <u/>
        <sz val="8"/>
        <color indexed="8"/>
        <rFont val="Helvetica"/>
      </rPr>
      <t xml:space="preserve">COMSÉTIQUE
</t>
    </r>
    <r>
      <rPr>
        <b/>
        <u/>
        <sz val="8"/>
        <color indexed="8"/>
        <rFont val="Helvetica"/>
      </rPr>
      <t xml:space="preserve">&amp;
</t>
    </r>
    <r>
      <rPr>
        <b/>
        <u/>
        <sz val="8"/>
        <color indexed="8"/>
        <rFont val="Helvetica"/>
      </rPr>
      <t xml:space="preserve">PRODUITS
</t>
    </r>
    <r>
      <rPr>
        <b/>
        <u/>
        <sz val="8"/>
        <color indexed="8"/>
        <rFont val="Helvetica"/>
      </rPr>
      <t xml:space="preserve">D’ENTRETIEN
</t>
    </r>
    <r>
      <rPr>
        <b/>
        <sz val="8"/>
        <color indexed="8"/>
        <rFont val="Helvetica"/>
      </rPr>
      <t>Biosens</t>
    </r>
  </si>
  <si>
    <r>
      <rPr>
        <b/>
        <sz val="9"/>
        <color indexed="8"/>
        <rFont val="Helvetica"/>
      </rPr>
      <t>liquide vaisselle 1L</t>
    </r>
    <r>
      <rPr>
        <sz val="9"/>
        <color indexed="8"/>
        <rFont val="Helvetica"/>
      </rPr>
      <t>, main (romarin)</t>
    </r>
  </si>
  <si>
    <t>6 bouteilles de 1L</t>
  </si>
  <si>
    <t>1 L</t>
  </si>
  <si>
    <r>
      <rPr>
        <b/>
        <sz val="9"/>
        <color indexed="8"/>
        <rFont val="Helvetica"/>
      </rPr>
      <t>liquide vaisselle 5L</t>
    </r>
    <r>
      <rPr>
        <sz val="9"/>
        <color indexed="8"/>
        <rFont val="Helvetica"/>
      </rPr>
      <t>, main (romarin)</t>
    </r>
  </si>
  <si>
    <t>2 bouteilles de 5L</t>
  </si>
  <si>
    <t>5 L</t>
  </si>
  <si>
    <r>
      <rPr>
        <b/>
        <sz val="9"/>
        <color indexed="8"/>
        <rFont val="Helvetica"/>
      </rPr>
      <t>nettoyant multi-usage 1L</t>
    </r>
    <r>
      <rPr>
        <sz val="9"/>
        <color indexed="8"/>
        <rFont val="Helvetica"/>
      </rPr>
      <t xml:space="preserve"> pour sols et surfaces (romarin)</t>
    </r>
  </si>
  <si>
    <r>
      <rPr>
        <b/>
        <sz val="9"/>
        <color indexed="8"/>
        <rFont val="Helvetica"/>
      </rPr>
      <t>nettoyant multi-usage 5L</t>
    </r>
    <r>
      <rPr>
        <sz val="9"/>
        <color indexed="8"/>
        <rFont val="Helvetica"/>
      </rPr>
      <t xml:space="preserve"> pour sols et surfaces (romarin)</t>
    </r>
  </si>
  <si>
    <r>
      <rPr>
        <b/>
        <sz val="9"/>
        <color indexed="8"/>
        <rFont val="Helvetica"/>
      </rPr>
      <t>lessive liquide 5L</t>
    </r>
    <r>
      <rPr>
        <sz val="9"/>
        <color indexed="8"/>
        <rFont val="Helvetica"/>
      </rPr>
      <t>, machine (lavandin)</t>
    </r>
  </si>
  <si>
    <r>
      <rPr>
        <b/>
        <sz val="9"/>
        <color indexed="8"/>
        <rFont val="Helvetica"/>
      </rPr>
      <t>assouplissant 5L</t>
    </r>
    <r>
      <rPr>
        <sz val="9"/>
        <color indexed="8"/>
        <rFont val="Helvetica"/>
      </rPr>
      <t>, machine (lavandin)</t>
    </r>
  </si>
  <si>
    <r>
      <rPr>
        <b/>
        <sz val="9"/>
        <color indexed="8"/>
        <rFont val="Helvetica"/>
      </rPr>
      <t>savon liquide de Marseille 1L</t>
    </r>
    <r>
      <rPr>
        <sz val="9"/>
        <color indexed="8"/>
        <rFont val="Helvetica"/>
      </rPr>
      <t xml:space="preserve"> main</t>
    </r>
  </si>
  <si>
    <r>
      <rPr>
        <b/>
        <sz val="9"/>
        <color indexed="8"/>
        <rFont val="Helvetica"/>
      </rPr>
      <t>gel douche cheveux et corps 1L</t>
    </r>
    <r>
      <rPr>
        <sz val="9"/>
        <color indexed="8"/>
        <rFont val="Helvetica"/>
      </rPr>
      <t xml:space="preserve"> (lavande)</t>
    </r>
  </si>
  <si>
    <r>
      <rPr>
        <b/>
        <sz val="9"/>
        <color indexed="8"/>
        <rFont val="Helvetica"/>
      </rPr>
      <t>shampoing usage fréquent 1L</t>
    </r>
    <r>
      <rPr>
        <sz val="9"/>
        <color indexed="8"/>
        <rFont val="Helvetica"/>
      </rPr>
      <t xml:space="preserve"> (lavande et eaux florales)</t>
    </r>
  </si>
  <si>
    <t>CAFÉ ZAPATISTE ARABICA</t>
  </si>
  <si>
    <t>en grain</t>
  </si>
  <si>
    <t>20 paq. de 250 gr</t>
  </si>
  <si>
    <t>1 paquet</t>
  </si>
  <si>
    <t>moulu</t>
  </si>
  <si>
    <t>expresso</t>
  </si>
  <si>
    <t>TOTAL :</t>
  </si>
  <si>
    <t>ACCOMPTE À VERSER :</t>
  </si>
  <si>
    <r>
      <t xml:space="preserve">1/2 tomme </t>
    </r>
    <r>
      <rPr>
        <b/>
        <sz val="12"/>
        <color indexed="8"/>
        <rFont val="Arial Unicode MS"/>
      </rPr>
      <t>≃</t>
    </r>
    <r>
      <rPr>
        <b/>
        <sz val="12"/>
        <color indexed="8"/>
        <rFont val="Helvetica"/>
      </rPr>
      <t xml:space="preserve"> 1,4Kg</t>
    </r>
  </si>
  <si>
    <r>
      <t xml:space="preserve">1/16e </t>
    </r>
    <r>
      <rPr>
        <b/>
        <sz val="12"/>
        <color indexed="8"/>
        <rFont val="Arial Unicode MS"/>
      </rPr>
      <t>≃</t>
    </r>
    <r>
      <rPr>
        <b/>
        <sz val="12"/>
        <color indexed="8"/>
        <rFont val="Helvetica"/>
      </rPr>
      <t xml:space="preserve"> 2,4 Kg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</si>
</sst>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€-2]0.00"/>
  </numFmts>
  <fonts count="19" x14ac:knownFonts="1">
    <font>
      <sz val="10"/>
      <color indexed="8"/>
      <name val="Helvetica"/>
    </font>
    <font>
      <sz val="12"/>
      <color indexed="8"/>
      <name val="Helvetica"/>
    </font>
    <font>
      <b/>
      <sz val="9"/>
      <color indexed="8"/>
      <name val="Helvetica"/>
    </font>
    <font>
      <b/>
      <sz val="10"/>
      <color indexed="8"/>
      <name val="Arial"/>
    </font>
    <font>
      <b/>
      <sz val="11"/>
      <color indexed="8"/>
      <name val="Arial"/>
    </font>
    <font>
      <b/>
      <sz val="10"/>
      <color indexed="8"/>
      <name val="Helvetica"/>
    </font>
    <font>
      <b/>
      <sz val="11"/>
      <color indexed="13"/>
      <name val="Arial"/>
    </font>
    <font>
      <b/>
      <sz val="11"/>
      <color indexed="14"/>
      <name val="Arial"/>
    </font>
    <font>
      <b/>
      <sz val="11"/>
      <color indexed="15"/>
      <name val="Arial"/>
    </font>
    <font>
      <b/>
      <u/>
      <sz val="8"/>
      <color indexed="8"/>
      <name val="Helvetica"/>
    </font>
    <font>
      <sz val="9"/>
      <color indexed="8"/>
      <name val="Helvetica"/>
    </font>
    <font>
      <sz val="12"/>
      <color indexed="8"/>
      <name val="Arial"/>
    </font>
    <font>
      <b/>
      <sz val="8"/>
      <color indexed="8"/>
      <name val="Helvetica"/>
    </font>
    <font>
      <sz val="12"/>
      <color indexed="8"/>
      <name val="Arial Unicode MS"/>
    </font>
    <font>
      <sz val="8"/>
      <name val="Helvetica"/>
    </font>
    <font>
      <b/>
      <sz val="12"/>
      <color indexed="8"/>
      <name val="Helvetica"/>
    </font>
    <font>
      <b/>
      <sz val="12"/>
      <color indexed="8"/>
      <name val="Arial Unicode MS"/>
    </font>
    <font>
      <b/>
      <sz val="12"/>
      <color theme="8" tint="-0.249977111117893"/>
      <name val="Helvetica"/>
    </font>
    <font>
      <b/>
      <i/>
      <sz val="12"/>
      <color theme="8" tint="-0.249977111117893"/>
      <name val="Helvetica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theme="2" tint="0.59999389629810485"/>
        <bgColor theme="2" tint="0.59999389629810485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6"/>
      </bottom>
      <diagonal/>
    </border>
    <border>
      <left style="thin">
        <color indexed="10"/>
      </left>
      <right style="thin">
        <color indexed="10"/>
      </right>
      <top style="thin">
        <color indexed="16"/>
      </top>
      <bottom style="thin">
        <color indexed="10"/>
      </bottom>
      <diagonal/>
    </border>
    <border>
      <left style="thin">
        <color indexed="10"/>
      </left>
      <right style="thin">
        <color indexed="16"/>
      </right>
      <top style="thin">
        <color indexed="16"/>
      </top>
      <bottom style="thin">
        <color indexed="10"/>
      </bottom>
      <diagonal/>
    </border>
    <border>
      <left style="thin">
        <color indexed="16"/>
      </left>
      <right style="thin">
        <color indexed="10"/>
      </right>
      <top style="thin">
        <color indexed="16"/>
      </top>
      <bottom style="thin">
        <color indexed="10"/>
      </bottom>
      <diagonal/>
    </border>
    <border>
      <left style="thin">
        <color indexed="10"/>
      </left>
      <right style="thin">
        <color indexed="16"/>
      </right>
      <top style="thin">
        <color indexed="10"/>
      </top>
      <bottom style="thin">
        <color indexed="10"/>
      </bottom>
      <diagonal/>
    </border>
    <border>
      <left style="thin">
        <color indexed="16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6"/>
      </right>
      <top style="thin">
        <color indexed="10"/>
      </top>
      <bottom style="thin">
        <color indexed="16"/>
      </bottom>
      <diagonal/>
    </border>
    <border>
      <left style="thin">
        <color indexed="16"/>
      </left>
      <right style="thin">
        <color indexed="10"/>
      </right>
      <top style="thin">
        <color indexed="10"/>
      </top>
      <bottom style="thin">
        <color indexed="16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61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2" fillId="2" borderId="2" xfId="0" applyNumberFormat="1" applyFont="1" applyFill="1" applyBorder="1" applyAlignment="1">
      <alignment horizontal="center" vertical="top" wrapText="1"/>
    </xf>
    <xf numFmtId="49" fontId="10" fillId="6" borderId="4" xfId="0" applyNumberFormat="1" applyFont="1" applyFill="1" applyBorder="1" applyAlignment="1">
      <alignment vertical="top" wrapText="1"/>
    </xf>
    <xf numFmtId="49" fontId="11" fillId="4" borderId="5" xfId="0" applyNumberFormat="1" applyFont="1" applyFill="1" applyBorder="1" applyAlignment="1">
      <alignment horizontal="center" vertical="center" wrapText="1"/>
    </xf>
    <xf numFmtId="49" fontId="10" fillId="6" borderId="6" xfId="0" applyNumberFormat="1" applyFont="1" applyFill="1" applyBorder="1" applyAlignment="1">
      <alignment vertical="top" wrapText="1"/>
    </xf>
    <xf numFmtId="49" fontId="11" fillId="4" borderId="7" xfId="0" applyNumberFormat="1" applyFont="1" applyFill="1" applyBorder="1" applyAlignment="1">
      <alignment horizontal="center" vertical="center" wrapText="1"/>
    </xf>
    <xf numFmtId="49" fontId="9" fillId="6" borderId="1" xfId="0" applyNumberFormat="1" applyFont="1" applyFill="1" applyBorder="1" applyAlignment="1">
      <alignment vertical="top" wrapText="1"/>
    </xf>
    <xf numFmtId="49" fontId="9" fillId="5" borderId="1" xfId="0" applyNumberFormat="1" applyFont="1" applyFill="1" applyBorder="1" applyAlignment="1">
      <alignment vertical="top" wrapText="1"/>
    </xf>
    <xf numFmtId="49" fontId="2" fillId="6" borderId="6" xfId="0" applyNumberFormat="1" applyFont="1" applyFill="1" applyBorder="1" applyAlignment="1">
      <alignment vertical="top" wrapText="1"/>
    </xf>
    <xf numFmtId="49" fontId="5" fillId="6" borderId="1" xfId="0" applyNumberFormat="1" applyFont="1" applyFill="1" applyBorder="1" applyAlignment="1">
      <alignment vertical="top" wrapText="1"/>
    </xf>
    <xf numFmtId="49" fontId="2" fillId="6" borderId="8" xfId="0" applyNumberFormat="1" applyFont="1" applyFill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15" fillId="0" borderId="3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vertical="center" wrapText="1"/>
    </xf>
    <xf numFmtId="0" fontId="15" fillId="3" borderId="3" xfId="0" applyNumberFormat="1" applyFont="1" applyFill="1" applyBorder="1" applyAlignment="1">
      <alignment horizontal="center" vertical="center" wrapText="1"/>
    </xf>
    <xf numFmtId="49" fontId="15" fillId="6" borderId="1" xfId="0" applyNumberFormat="1" applyFont="1" applyFill="1" applyBorder="1" applyAlignment="1">
      <alignment horizontal="center" vertical="center" wrapText="1"/>
    </xf>
    <xf numFmtId="164" fontId="15" fillId="6" borderId="1" xfId="0" applyNumberFormat="1" applyFont="1" applyFill="1" applyBorder="1" applyAlignment="1">
      <alignment vertical="center" wrapText="1"/>
    </xf>
    <xf numFmtId="0" fontId="15" fillId="3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164" fontId="15" fillId="0" borderId="1" xfId="0" applyNumberFormat="1" applyFont="1" applyBorder="1" applyAlignment="1">
      <alignment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15" fillId="6" borderId="1" xfId="0" applyNumberFormat="1" applyFont="1" applyFill="1" applyBorder="1" applyAlignment="1">
      <alignment horizontal="center" vertical="center" wrapText="1"/>
    </xf>
    <xf numFmtId="49" fontId="15" fillId="6" borderId="2" xfId="0" applyNumberFormat="1" applyFont="1" applyFill="1" applyBorder="1" applyAlignment="1">
      <alignment horizontal="center" vertical="center" wrapText="1"/>
    </xf>
    <xf numFmtId="164" fontId="15" fillId="6" borderId="2" xfId="0" applyNumberFormat="1" applyFont="1" applyFill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64" fontId="5" fillId="0" borderId="3" xfId="0" applyNumberFormat="1" applyFont="1" applyBorder="1" applyAlignment="1">
      <alignment vertical="center" wrapText="1"/>
    </xf>
    <xf numFmtId="164" fontId="1" fillId="4" borderId="3" xfId="0" applyNumberFormat="1" applyFont="1" applyFill="1" applyBorder="1" applyAlignment="1">
      <alignment vertical="center" wrapText="1"/>
    </xf>
    <xf numFmtId="0" fontId="1" fillId="4" borderId="3" xfId="0" applyNumberFormat="1" applyFont="1" applyFill="1" applyBorder="1" applyAlignment="1">
      <alignment horizontal="center" vertical="center" wrapText="1"/>
    </xf>
    <xf numFmtId="164" fontId="1" fillId="4" borderId="1" xfId="0" applyNumberFormat="1" applyFont="1" applyFill="1" applyBorder="1" applyAlignment="1">
      <alignment vertical="center" wrapText="1"/>
    </xf>
    <xf numFmtId="0" fontId="1" fillId="4" borderId="1" xfId="0" applyNumberFormat="1" applyFont="1" applyFill="1" applyBorder="1" applyAlignment="1">
      <alignment horizontal="center" vertical="center" wrapText="1"/>
    </xf>
    <xf numFmtId="49" fontId="1" fillId="4" borderId="7" xfId="0" applyNumberFormat="1" applyFont="1" applyFill="1" applyBorder="1" applyAlignment="1">
      <alignment horizontal="center" vertical="center" wrapText="1"/>
    </xf>
    <xf numFmtId="49" fontId="1" fillId="4" borderId="9" xfId="0" applyNumberFormat="1" applyFont="1" applyFill="1" applyBorder="1" applyAlignment="1">
      <alignment horizontal="center" vertical="center" wrapText="1"/>
    </xf>
    <xf numFmtId="164" fontId="1" fillId="4" borderId="2" xfId="0" applyNumberFormat="1" applyFont="1" applyFill="1" applyBorder="1" applyAlignment="1">
      <alignment vertical="center" wrapText="1"/>
    </xf>
    <xf numFmtId="0" fontId="1" fillId="4" borderId="2" xfId="0" applyNumberFormat="1" applyFont="1" applyFill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horizontal="center" vertical="center" wrapText="1"/>
    </xf>
    <xf numFmtId="164" fontId="17" fillId="0" borderId="3" xfId="0" applyNumberFormat="1" applyFont="1" applyBorder="1" applyAlignment="1">
      <alignment vertical="center" wrapText="1"/>
    </xf>
    <xf numFmtId="164" fontId="17" fillId="6" borderId="1" xfId="0" applyNumberFormat="1" applyFont="1" applyFill="1" applyBorder="1" applyAlignment="1">
      <alignment vertical="center" wrapText="1"/>
    </xf>
    <xf numFmtId="164" fontId="17" fillId="0" borderId="1" xfId="0" applyNumberFormat="1" applyFont="1" applyBorder="1" applyAlignment="1">
      <alignment vertical="center" wrapText="1"/>
    </xf>
    <xf numFmtId="164" fontId="17" fillId="6" borderId="2" xfId="0" applyNumberFormat="1" applyFont="1" applyFill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49" fontId="15" fillId="3" borderId="1" xfId="0" applyNumberFormat="1" applyFont="1" applyFill="1" applyBorder="1" applyAlignment="1">
      <alignment horizontal="left" vertical="center" wrapText="1"/>
    </xf>
    <xf numFmtId="49" fontId="2" fillId="7" borderId="1" xfId="0" applyNumberFormat="1" applyFont="1" applyFill="1" applyBorder="1" applyAlignment="1">
      <alignment horizontal="right" vertical="center" wrapText="1"/>
    </xf>
    <xf numFmtId="49" fontId="3" fillId="7" borderId="1" xfId="0" applyNumberFormat="1" applyFont="1" applyFill="1" applyBorder="1" applyAlignment="1">
      <alignment horizontal="center" vertical="top" wrapText="1"/>
    </xf>
    <xf numFmtId="164" fontId="17" fillId="7" borderId="1" xfId="0" applyNumberFormat="1" applyFont="1" applyFill="1" applyBorder="1" applyAlignment="1">
      <alignment vertical="center" wrapText="1"/>
    </xf>
    <xf numFmtId="164" fontId="18" fillId="7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49" fontId="8" fillId="7" borderId="1" xfId="0" applyNumberFormat="1" applyFont="1" applyFill="1" applyBorder="1" applyAlignment="1">
      <alignment horizontal="center" vertical="top" wrapText="1"/>
    </xf>
    <xf numFmtId="0" fontId="5" fillId="7" borderId="1" xfId="0" applyNumberFormat="1" applyFont="1" applyFill="1" applyBorder="1" applyAlignment="1">
      <alignment vertical="top" wrapText="1"/>
    </xf>
    <xf numFmtId="49" fontId="7" fillId="7" borderId="1" xfId="0" applyNumberFormat="1" applyFont="1" applyFill="1" applyBorder="1" applyAlignment="1">
      <alignment horizontal="center" vertical="top" wrapText="1"/>
    </xf>
    <xf numFmtId="49" fontId="4" fillId="7" borderId="1" xfId="0" applyNumberFormat="1" applyFont="1" applyFill="1" applyBorder="1" applyAlignment="1">
      <alignment horizontal="center" vertical="top" wrapText="1"/>
    </xf>
    <xf numFmtId="49" fontId="5" fillId="7" borderId="1" xfId="0" applyNumberFormat="1" applyFont="1" applyFill="1" applyBorder="1" applyAlignment="1">
      <alignment horizontal="right" vertical="center" wrapText="1"/>
    </xf>
    <xf numFmtId="0" fontId="5" fillId="7" borderId="1" xfId="0" applyFont="1" applyFill="1" applyBorder="1" applyAlignment="1">
      <alignment vertical="center" wrapText="1"/>
    </xf>
    <xf numFmtId="49" fontId="9" fillId="5" borderId="1" xfId="0" applyNumberFormat="1" applyFont="1" applyFill="1" applyBorder="1" applyAlignment="1">
      <alignment vertical="top" wrapText="1"/>
    </xf>
    <xf numFmtId="0" fontId="5" fillId="6" borderId="1" xfId="0" applyNumberFormat="1" applyFont="1" applyFill="1" applyBorder="1" applyAlignment="1">
      <alignment vertical="top" wrapText="1"/>
    </xf>
    <xf numFmtId="49" fontId="6" fillId="7" borderId="1" xfId="0" applyNumberFormat="1" applyFont="1" applyFill="1" applyBorder="1" applyAlignment="1">
      <alignment horizontal="center" vertical="top" wrapText="1"/>
    </xf>
    <xf numFmtId="49" fontId="9" fillId="5" borderId="3" xfId="0" applyNumberFormat="1" applyFont="1" applyFill="1" applyBorder="1" applyAlignment="1">
      <alignment vertical="top" wrapText="1"/>
    </xf>
    <xf numFmtId="0" fontId="5" fillId="6" borderId="2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FFFF50"/>
      <rgbColor rgb="FFBFBFBF"/>
      <rgbColor rgb="FFFF2600"/>
      <rgbColor rgb="FF578625"/>
      <rgbColor rgb="FF0432FF"/>
      <rgbColor rgb="FF3F3F3F"/>
      <rgbColor rgb="FFFF0000"/>
      <rgbColor rgb="FF9CE159"/>
      <rgbColor rgb="FFDBDBDB"/>
      <rgbColor rgb="FFFF2C21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93"/>
  <sheetViews>
    <sheetView showGridLines="0" tabSelected="1" workbookViewId="0">
      <pane xSplit="2" ySplit="6" topLeftCell="C7" activePane="bottomRight" state="frozen"/>
      <selection pane="topRight"/>
      <selection pane="bottomLeft"/>
      <selection pane="bottomRight" activeCell="L4" sqref="L4"/>
    </sheetView>
  </sheetViews>
  <sheetFormatPr baseColWidth="10" defaultColWidth="16.33203125" defaultRowHeight="18" customHeight="1" x14ac:dyDescent="0"/>
  <cols>
    <col min="1" max="1" width="12.6640625" style="1" customWidth="1"/>
    <col min="2" max="2" width="48" style="1" customWidth="1"/>
    <col min="3" max="3" width="19" style="1" customWidth="1"/>
    <col min="4" max="4" width="10.33203125" style="1" customWidth="1"/>
    <col min="5" max="5" width="5.6640625" style="1" customWidth="1"/>
    <col min="6" max="6" width="19" style="1" customWidth="1"/>
    <col min="7" max="7" width="9.1640625" style="1" customWidth="1"/>
    <col min="8" max="8" width="12.5" style="1" customWidth="1"/>
    <col min="9" max="9" width="11.83203125" style="1" customWidth="1"/>
    <col min="10" max="256" width="16.33203125" style="1" customWidth="1"/>
  </cols>
  <sheetData>
    <row r="1" spans="1:9" ht="12">
      <c r="A1" s="49" t="s">
        <v>0</v>
      </c>
      <c r="B1" s="49"/>
      <c r="C1" s="49"/>
      <c r="D1" s="49"/>
      <c r="E1" s="49"/>
      <c r="F1" s="49"/>
      <c r="G1" s="49"/>
      <c r="H1" s="49"/>
      <c r="I1" s="49"/>
    </row>
    <row r="2" spans="1:9" ht="32" customHeight="1">
      <c r="A2" s="45" t="s">
        <v>1</v>
      </c>
      <c r="B2" s="44"/>
      <c r="C2" s="46"/>
      <c r="D2" s="53" t="s">
        <v>2</v>
      </c>
      <c r="E2" s="51"/>
      <c r="F2" s="51"/>
      <c r="G2" s="51"/>
      <c r="H2" s="51"/>
      <c r="I2" s="51"/>
    </row>
    <row r="3" spans="1:9" ht="20" customHeight="1">
      <c r="A3" s="45" t="s">
        <v>3</v>
      </c>
      <c r="B3" s="44"/>
      <c r="C3" s="46"/>
      <c r="D3" s="58" t="s">
        <v>4</v>
      </c>
      <c r="E3" s="51"/>
      <c r="F3" s="51"/>
      <c r="G3" s="51"/>
      <c r="H3" s="51"/>
      <c r="I3" s="51"/>
    </row>
    <row r="4" spans="1:9" ht="20" customHeight="1">
      <c r="A4" s="45" t="s">
        <v>5</v>
      </c>
      <c r="B4" s="44"/>
      <c r="C4" s="46"/>
      <c r="D4" s="52" t="s">
        <v>6</v>
      </c>
      <c r="E4" s="51"/>
      <c r="F4" s="51"/>
      <c r="G4" s="51"/>
      <c r="H4" s="51"/>
      <c r="I4" s="51"/>
    </row>
    <row r="5" spans="1:9" ht="20" customHeight="1">
      <c r="A5" s="45" t="s">
        <v>7</v>
      </c>
      <c r="B5" s="44"/>
      <c r="C5" s="46"/>
      <c r="D5" s="50" t="s">
        <v>8</v>
      </c>
      <c r="E5" s="51"/>
      <c r="F5" s="51"/>
      <c r="G5" s="51"/>
      <c r="H5" s="51"/>
      <c r="I5" s="51"/>
    </row>
    <row r="6" spans="1:9" ht="41.25" customHeight="1">
      <c r="A6" s="2"/>
      <c r="B6" s="2"/>
      <c r="C6" s="15" t="s">
        <v>9</v>
      </c>
      <c r="D6" s="15" t="s">
        <v>10</v>
      </c>
      <c r="E6" s="14" t="s">
        <v>11</v>
      </c>
      <c r="F6" s="14" t="s">
        <v>12</v>
      </c>
      <c r="G6" s="15" t="s">
        <v>13</v>
      </c>
      <c r="H6" s="14" t="s">
        <v>14</v>
      </c>
      <c r="I6" s="38" t="s">
        <v>15</v>
      </c>
    </row>
    <row r="7" spans="1:9" ht="22.5" customHeight="1">
      <c r="A7" s="59" t="s">
        <v>16</v>
      </c>
      <c r="B7" s="3" t="s">
        <v>17</v>
      </c>
      <c r="C7" s="4" t="s">
        <v>18</v>
      </c>
      <c r="D7" s="30">
        <v>31</v>
      </c>
      <c r="E7" s="31">
        <v>1</v>
      </c>
      <c r="F7" s="16" t="s">
        <v>19</v>
      </c>
      <c r="G7" s="17">
        <f>D7/E7</f>
        <v>31</v>
      </c>
      <c r="H7" s="18"/>
      <c r="I7" s="39">
        <f>G7*H7</f>
        <v>0</v>
      </c>
    </row>
    <row r="8" spans="1:9" ht="22.25" customHeight="1">
      <c r="A8" s="57"/>
      <c r="B8" s="5" t="s">
        <v>20</v>
      </c>
      <c r="C8" s="6" t="s">
        <v>18</v>
      </c>
      <c r="D8" s="32">
        <v>33</v>
      </c>
      <c r="E8" s="33">
        <v>1</v>
      </c>
      <c r="F8" s="19" t="s">
        <v>19</v>
      </c>
      <c r="G8" s="20">
        <f>D8/E8</f>
        <v>33</v>
      </c>
      <c r="H8" s="21"/>
      <c r="I8" s="40">
        <f>G8*H8</f>
        <v>0</v>
      </c>
    </row>
    <row r="9" spans="1:9" ht="22.25" customHeight="1">
      <c r="A9" s="57"/>
      <c r="B9" s="5" t="s">
        <v>21</v>
      </c>
      <c r="C9" s="6" t="s">
        <v>18</v>
      </c>
      <c r="D9" s="32">
        <v>30</v>
      </c>
      <c r="E9" s="33">
        <v>1</v>
      </c>
      <c r="F9" s="22" t="s">
        <v>19</v>
      </c>
      <c r="G9" s="23">
        <f>D9/E9</f>
        <v>30</v>
      </c>
      <c r="H9" s="21"/>
      <c r="I9" s="41">
        <f>G9*H9</f>
        <v>0</v>
      </c>
    </row>
    <row r="10" spans="1:9" ht="22.25" customHeight="1">
      <c r="A10" s="57"/>
      <c r="B10" s="5" t="s">
        <v>22</v>
      </c>
      <c r="C10" s="6" t="s">
        <v>18</v>
      </c>
      <c r="D10" s="32">
        <v>23</v>
      </c>
      <c r="E10" s="33">
        <v>1</v>
      </c>
      <c r="F10" s="19" t="s">
        <v>19</v>
      </c>
      <c r="G10" s="20">
        <f>D10/E10</f>
        <v>23</v>
      </c>
      <c r="H10" s="21"/>
      <c r="I10" s="40">
        <f>G10*H10</f>
        <v>0</v>
      </c>
    </row>
    <row r="11" spans="1:9" ht="22.25" customHeight="1">
      <c r="A11" s="7"/>
      <c r="B11" s="5"/>
      <c r="C11" s="34"/>
      <c r="D11" s="32"/>
      <c r="E11" s="33"/>
      <c r="F11" s="22"/>
      <c r="G11" s="23"/>
      <c r="H11" s="24"/>
      <c r="I11" s="41"/>
    </row>
    <row r="12" spans="1:9" ht="22.25" customHeight="1">
      <c r="A12" s="56" t="s">
        <v>23</v>
      </c>
      <c r="B12" s="5" t="s">
        <v>24</v>
      </c>
      <c r="C12" s="6" t="s">
        <v>25</v>
      </c>
      <c r="D12" s="32">
        <v>51.2</v>
      </c>
      <c r="E12" s="33">
        <v>1</v>
      </c>
      <c r="F12" s="19" t="s">
        <v>26</v>
      </c>
      <c r="G12" s="20">
        <f t="shared" ref="G12:G19" si="0">D12/E12</f>
        <v>51.2</v>
      </c>
      <c r="H12" s="21"/>
      <c r="I12" s="40">
        <f t="shared" ref="I12:I19" si="1">G12*H12</f>
        <v>0</v>
      </c>
    </row>
    <row r="13" spans="1:9" ht="22.25" customHeight="1">
      <c r="A13" s="57"/>
      <c r="B13" s="5" t="s">
        <v>27</v>
      </c>
      <c r="C13" s="6" t="s">
        <v>25</v>
      </c>
      <c r="D13" s="32">
        <v>36.08</v>
      </c>
      <c r="E13" s="33">
        <v>1</v>
      </c>
      <c r="F13" s="22" t="s">
        <v>26</v>
      </c>
      <c r="G13" s="23">
        <f t="shared" si="0"/>
        <v>36.08</v>
      </c>
      <c r="H13" s="21"/>
      <c r="I13" s="41">
        <f t="shared" si="1"/>
        <v>0</v>
      </c>
    </row>
    <row r="14" spans="1:9" ht="22.25" customHeight="1">
      <c r="A14" s="57"/>
      <c r="B14" s="5" t="s">
        <v>28</v>
      </c>
      <c r="C14" s="6" t="s">
        <v>25</v>
      </c>
      <c r="D14" s="32">
        <v>32.72</v>
      </c>
      <c r="E14" s="33">
        <v>1</v>
      </c>
      <c r="F14" s="19" t="s">
        <v>26</v>
      </c>
      <c r="G14" s="20">
        <f t="shared" si="0"/>
        <v>32.72</v>
      </c>
      <c r="H14" s="21"/>
      <c r="I14" s="40">
        <f t="shared" si="1"/>
        <v>0</v>
      </c>
    </row>
    <row r="15" spans="1:9" ht="22.25" customHeight="1">
      <c r="A15" s="57"/>
      <c r="B15" s="5" t="s">
        <v>29</v>
      </c>
      <c r="C15" s="6" t="s">
        <v>25</v>
      </c>
      <c r="D15" s="32">
        <v>40.64</v>
      </c>
      <c r="E15" s="33">
        <v>1</v>
      </c>
      <c r="F15" s="22" t="s">
        <v>26</v>
      </c>
      <c r="G15" s="23">
        <f t="shared" si="0"/>
        <v>40.64</v>
      </c>
      <c r="H15" s="21"/>
      <c r="I15" s="41">
        <f t="shared" si="1"/>
        <v>0</v>
      </c>
    </row>
    <row r="16" spans="1:9" ht="22.25" customHeight="1">
      <c r="A16" s="57"/>
      <c r="B16" s="5" t="s">
        <v>30</v>
      </c>
      <c r="C16" s="6" t="s">
        <v>25</v>
      </c>
      <c r="D16" s="32">
        <v>27.8</v>
      </c>
      <c r="E16" s="33">
        <v>1</v>
      </c>
      <c r="F16" s="19" t="s">
        <v>26</v>
      </c>
      <c r="G16" s="20">
        <f t="shared" si="0"/>
        <v>27.8</v>
      </c>
      <c r="H16" s="21"/>
      <c r="I16" s="40">
        <f t="shared" si="1"/>
        <v>0</v>
      </c>
    </row>
    <row r="17" spans="1:9" ht="22.25" customHeight="1">
      <c r="A17" s="57"/>
      <c r="B17" s="5" t="s">
        <v>31</v>
      </c>
      <c r="C17" s="6" t="s">
        <v>25</v>
      </c>
      <c r="D17" s="32">
        <v>33.200000000000003</v>
      </c>
      <c r="E17" s="33">
        <v>1</v>
      </c>
      <c r="F17" s="22" t="s">
        <v>26</v>
      </c>
      <c r="G17" s="23">
        <f t="shared" si="0"/>
        <v>33.200000000000003</v>
      </c>
      <c r="H17" s="21"/>
      <c r="I17" s="41">
        <f t="shared" si="1"/>
        <v>0</v>
      </c>
    </row>
    <row r="18" spans="1:9" ht="22.25" customHeight="1">
      <c r="A18" s="57"/>
      <c r="B18" s="5" t="s">
        <v>32</v>
      </c>
      <c r="C18" s="6" t="s">
        <v>25</v>
      </c>
      <c r="D18" s="32">
        <v>38</v>
      </c>
      <c r="E18" s="33">
        <v>1</v>
      </c>
      <c r="F18" s="19" t="s">
        <v>26</v>
      </c>
      <c r="G18" s="20">
        <f t="shared" si="0"/>
        <v>38</v>
      </c>
      <c r="H18" s="21"/>
      <c r="I18" s="40">
        <f t="shared" si="1"/>
        <v>0</v>
      </c>
    </row>
    <row r="19" spans="1:9" ht="22.25" customHeight="1">
      <c r="A19" s="57"/>
      <c r="B19" s="5" t="s">
        <v>33</v>
      </c>
      <c r="C19" s="6" t="s">
        <v>25</v>
      </c>
      <c r="D19" s="32">
        <v>44.72</v>
      </c>
      <c r="E19" s="33">
        <v>1</v>
      </c>
      <c r="F19" s="22" t="s">
        <v>26</v>
      </c>
      <c r="G19" s="23">
        <f t="shared" si="0"/>
        <v>44.72</v>
      </c>
      <c r="H19" s="21"/>
      <c r="I19" s="41">
        <f t="shared" si="1"/>
        <v>0</v>
      </c>
    </row>
    <row r="20" spans="1:9" ht="22.25" customHeight="1">
      <c r="A20" s="7"/>
      <c r="B20" s="5"/>
      <c r="C20" s="34"/>
      <c r="D20" s="32"/>
      <c r="E20" s="33"/>
      <c r="F20" s="19"/>
      <c r="G20" s="20"/>
      <c r="H20" s="25"/>
      <c r="I20" s="40"/>
    </row>
    <row r="21" spans="1:9" ht="22.25" customHeight="1">
      <c r="A21" s="56" t="s">
        <v>34</v>
      </c>
      <c r="B21" s="5" t="s">
        <v>35</v>
      </c>
      <c r="C21" s="6" t="s">
        <v>25</v>
      </c>
      <c r="D21" s="32">
        <v>44.72</v>
      </c>
      <c r="E21" s="33">
        <v>1</v>
      </c>
      <c r="F21" s="22" t="s">
        <v>26</v>
      </c>
      <c r="G21" s="23">
        <f>D21/E21</f>
        <v>44.72</v>
      </c>
      <c r="H21" s="21"/>
      <c r="I21" s="41">
        <f>G21*H21</f>
        <v>0</v>
      </c>
    </row>
    <row r="22" spans="1:9" ht="22.25" customHeight="1">
      <c r="A22" s="57"/>
      <c r="B22" s="5" t="s">
        <v>36</v>
      </c>
      <c r="C22" s="6" t="s">
        <v>25</v>
      </c>
      <c r="D22" s="32">
        <v>29</v>
      </c>
      <c r="E22" s="33">
        <v>1</v>
      </c>
      <c r="F22" s="19" t="s">
        <v>26</v>
      </c>
      <c r="G22" s="20">
        <f>D22/E22</f>
        <v>29</v>
      </c>
      <c r="H22" s="21"/>
      <c r="I22" s="40">
        <f>G22*H22</f>
        <v>0</v>
      </c>
    </row>
    <row r="23" spans="1:9" ht="22.25" customHeight="1">
      <c r="A23" s="7"/>
      <c r="B23" s="5"/>
      <c r="C23" s="34"/>
      <c r="D23" s="32"/>
      <c r="E23" s="33"/>
      <c r="F23" s="22"/>
      <c r="G23" s="23"/>
      <c r="H23" s="24"/>
      <c r="I23" s="41"/>
    </row>
    <row r="24" spans="1:9" ht="22.25" customHeight="1">
      <c r="A24" s="56" t="s">
        <v>37</v>
      </c>
      <c r="B24" s="5" t="s">
        <v>38</v>
      </c>
      <c r="C24" s="6" t="s">
        <v>25</v>
      </c>
      <c r="D24" s="32">
        <v>54.8</v>
      </c>
      <c r="E24" s="33">
        <v>1</v>
      </c>
      <c r="F24" s="19" t="s">
        <v>26</v>
      </c>
      <c r="G24" s="20">
        <f>D24/E24</f>
        <v>54.8</v>
      </c>
      <c r="H24" s="21"/>
      <c r="I24" s="40">
        <f>G24*H24</f>
        <v>0</v>
      </c>
    </row>
    <row r="25" spans="1:9" ht="22.25" customHeight="1">
      <c r="A25" s="57"/>
      <c r="B25" s="5" t="s">
        <v>39</v>
      </c>
      <c r="C25" s="6" t="s">
        <v>25</v>
      </c>
      <c r="D25" s="32">
        <v>42.2</v>
      </c>
      <c r="E25" s="33">
        <v>1</v>
      </c>
      <c r="F25" s="22" t="s">
        <v>26</v>
      </c>
      <c r="G25" s="23">
        <f>D25/E25</f>
        <v>42.2</v>
      </c>
      <c r="H25" s="21"/>
      <c r="I25" s="41">
        <f>G25*H25</f>
        <v>0</v>
      </c>
    </row>
    <row r="26" spans="1:9" ht="22.25" customHeight="1">
      <c r="A26" s="7"/>
      <c r="B26" s="5"/>
      <c r="C26" s="34"/>
      <c r="D26" s="32"/>
      <c r="E26" s="33"/>
      <c r="F26" s="19"/>
      <c r="G26" s="20"/>
      <c r="H26" s="25"/>
      <c r="I26" s="40"/>
    </row>
    <row r="27" spans="1:9" ht="22.25" customHeight="1">
      <c r="A27" s="56" t="s">
        <v>40</v>
      </c>
      <c r="B27" s="5" t="s">
        <v>41</v>
      </c>
      <c r="C27" s="6" t="s">
        <v>25</v>
      </c>
      <c r="D27" s="32">
        <v>26</v>
      </c>
      <c r="E27" s="33">
        <v>6</v>
      </c>
      <c r="F27" s="22" t="s">
        <v>42</v>
      </c>
      <c r="G27" s="23">
        <f t="shared" ref="G27:G32" si="2">D27/E27</f>
        <v>4.333333333333333</v>
      </c>
      <c r="H27" s="21"/>
      <c r="I27" s="41">
        <f t="shared" ref="I27:I32" si="3">G27*H27</f>
        <v>0</v>
      </c>
    </row>
    <row r="28" spans="1:9" ht="22.25" customHeight="1">
      <c r="A28" s="57"/>
      <c r="B28" s="5" t="s">
        <v>43</v>
      </c>
      <c r="C28" s="6" t="s">
        <v>44</v>
      </c>
      <c r="D28" s="32">
        <v>27</v>
      </c>
      <c r="E28" s="33">
        <v>6</v>
      </c>
      <c r="F28" s="19" t="s">
        <v>42</v>
      </c>
      <c r="G28" s="20">
        <f t="shared" si="2"/>
        <v>4.5</v>
      </c>
      <c r="H28" s="21"/>
      <c r="I28" s="40">
        <f t="shared" si="3"/>
        <v>0</v>
      </c>
    </row>
    <row r="29" spans="1:9" ht="22.25" customHeight="1">
      <c r="A29" s="57"/>
      <c r="B29" s="5" t="s">
        <v>45</v>
      </c>
      <c r="C29" s="6" t="s">
        <v>46</v>
      </c>
      <c r="D29" s="32">
        <v>44</v>
      </c>
      <c r="E29" s="33">
        <v>6</v>
      </c>
      <c r="F29" s="22" t="s">
        <v>47</v>
      </c>
      <c r="G29" s="23">
        <f t="shared" si="2"/>
        <v>7.333333333333333</v>
      </c>
      <c r="H29" s="21"/>
      <c r="I29" s="41">
        <f t="shared" si="3"/>
        <v>0</v>
      </c>
    </row>
    <row r="30" spans="1:9" ht="22.25" customHeight="1">
      <c r="A30" s="57"/>
      <c r="B30" s="5" t="s">
        <v>48</v>
      </c>
      <c r="C30" s="6" t="s">
        <v>49</v>
      </c>
      <c r="D30" s="32">
        <v>56</v>
      </c>
      <c r="E30" s="33">
        <v>12</v>
      </c>
      <c r="F30" s="19" t="s">
        <v>47</v>
      </c>
      <c r="G30" s="20">
        <f t="shared" si="2"/>
        <v>4.666666666666667</v>
      </c>
      <c r="H30" s="21"/>
      <c r="I30" s="40">
        <f t="shared" si="3"/>
        <v>0</v>
      </c>
    </row>
    <row r="31" spans="1:9" ht="22.25" customHeight="1">
      <c r="A31" s="57"/>
      <c r="B31" s="5" t="s">
        <v>50</v>
      </c>
      <c r="C31" s="6" t="s">
        <v>49</v>
      </c>
      <c r="D31" s="32">
        <v>57.4</v>
      </c>
      <c r="E31" s="33">
        <v>12</v>
      </c>
      <c r="F31" s="22" t="s">
        <v>47</v>
      </c>
      <c r="G31" s="23">
        <f t="shared" si="2"/>
        <v>4.7833333333333332</v>
      </c>
      <c r="H31" s="21"/>
      <c r="I31" s="41">
        <f t="shared" si="3"/>
        <v>0</v>
      </c>
    </row>
    <row r="32" spans="1:9" ht="22.25" customHeight="1">
      <c r="A32" s="57"/>
      <c r="B32" s="5" t="s">
        <v>51</v>
      </c>
      <c r="C32" s="6" t="s">
        <v>52</v>
      </c>
      <c r="D32" s="32">
        <v>31.76</v>
      </c>
      <c r="E32" s="33">
        <v>6</v>
      </c>
      <c r="F32" s="19" t="s">
        <v>42</v>
      </c>
      <c r="G32" s="20">
        <f t="shared" si="2"/>
        <v>5.2933333333333339</v>
      </c>
      <c r="H32" s="21"/>
      <c r="I32" s="40">
        <f t="shared" si="3"/>
        <v>0</v>
      </c>
    </row>
    <row r="33" spans="1:9" ht="22.25" customHeight="1">
      <c r="A33" s="7"/>
      <c r="B33" s="5"/>
      <c r="C33" s="34"/>
      <c r="D33" s="32"/>
      <c r="E33" s="33"/>
      <c r="F33" s="22"/>
      <c r="G33" s="23"/>
      <c r="H33" s="24"/>
      <c r="I33" s="41"/>
    </row>
    <row r="34" spans="1:9" ht="22.25" customHeight="1">
      <c r="A34" s="56" t="s">
        <v>53</v>
      </c>
      <c r="B34" s="5" t="s">
        <v>54</v>
      </c>
      <c r="C34" s="6" t="s">
        <v>55</v>
      </c>
      <c r="D34" s="32">
        <v>21.35</v>
      </c>
      <c r="E34" s="33">
        <v>1</v>
      </c>
      <c r="F34" s="19" t="s">
        <v>56</v>
      </c>
      <c r="G34" s="20">
        <f>D34/E34</f>
        <v>21.35</v>
      </c>
      <c r="H34" s="21"/>
      <c r="I34" s="40">
        <f>G34*H34</f>
        <v>0</v>
      </c>
    </row>
    <row r="35" spans="1:9" ht="22.25" customHeight="1">
      <c r="A35" s="57"/>
      <c r="B35" s="5" t="s">
        <v>57</v>
      </c>
      <c r="C35" s="6" t="s">
        <v>55</v>
      </c>
      <c r="D35" s="32">
        <v>21.88</v>
      </c>
      <c r="E35" s="33">
        <v>1</v>
      </c>
      <c r="F35" s="22" t="s">
        <v>56</v>
      </c>
      <c r="G35" s="23">
        <f>D35/E35</f>
        <v>21.88</v>
      </c>
      <c r="H35" s="21"/>
      <c r="I35" s="41">
        <f>G35*H35</f>
        <v>0</v>
      </c>
    </row>
    <row r="36" spans="1:9" ht="22.25" customHeight="1">
      <c r="A36" s="57"/>
      <c r="B36" s="5" t="s">
        <v>58</v>
      </c>
      <c r="C36" s="6" t="s">
        <v>55</v>
      </c>
      <c r="D36" s="32">
        <v>27</v>
      </c>
      <c r="E36" s="33">
        <v>1</v>
      </c>
      <c r="F36" s="19" t="s">
        <v>56</v>
      </c>
      <c r="G36" s="20">
        <f>D36/E36</f>
        <v>27</v>
      </c>
      <c r="H36" s="21"/>
      <c r="I36" s="40">
        <f>G36*H36</f>
        <v>0</v>
      </c>
    </row>
    <row r="37" spans="1:9" ht="22.25" customHeight="1">
      <c r="A37" s="7"/>
      <c r="B37" s="5"/>
      <c r="C37" s="34"/>
      <c r="D37" s="32"/>
      <c r="E37" s="33"/>
      <c r="F37" s="22"/>
      <c r="G37" s="23"/>
      <c r="H37" s="24"/>
      <c r="I37" s="41"/>
    </row>
    <row r="38" spans="1:9" ht="22.25" customHeight="1">
      <c r="A38" s="56" t="s">
        <v>59</v>
      </c>
      <c r="B38" s="9" t="s">
        <v>60</v>
      </c>
      <c r="C38" s="6" t="s">
        <v>61</v>
      </c>
      <c r="D38" s="32">
        <v>35.5</v>
      </c>
      <c r="E38" s="33">
        <v>12</v>
      </c>
      <c r="F38" s="19" t="s">
        <v>47</v>
      </c>
      <c r="G38" s="20">
        <f>D38/E38</f>
        <v>2.9583333333333335</v>
      </c>
      <c r="H38" s="21"/>
      <c r="I38" s="40">
        <f>G38*H38</f>
        <v>0</v>
      </c>
    </row>
    <row r="39" spans="1:9" ht="22.25" customHeight="1">
      <c r="A39" s="57"/>
      <c r="B39" s="9" t="s">
        <v>62</v>
      </c>
      <c r="C39" s="6" t="s">
        <v>61</v>
      </c>
      <c r="D39" s="32">
        <v>35.5</v>
      </c>
      <c r="E39" s="33">
        <v>12</v>
      </c>
      <c r="F39" s="22" t="s">
        <v>47</v>
      </c>
      <c r="G39" s="23">
        <f>D39/E39</f>
        <v>2.9583333333333335</v>
      </c>
      <c r="H39" s="21"/>
      <c r="I39" s="41">
        <f>G39*H39</f>
        <v>0</v>
      </c>
    </row>
    <row r="40" spans="1:9" ht="22.25" customHeight="1">
      <c r="A40" s="57"/>
      <c r="B40" s="9" t="s">
        <v>63</v>
      </c>
      <c r="C40" s="6" t="s">
        <v>64</v>
      </c>
      <c r="D40" s="32">
        <v>40</v>
      </c>
      <c r="E40" s="33">
        <v>12</v>
      </c>
      <c r="F40" s="19" t="s">
        <v>47</v>
      </c>
      <c r="G40" s="20">
        <f>D40/E40</f>
        <v>3.3333333333333335</v>
      </c>
      <c r="H40" s="21"/>
      <c r="I40" s="40">
        <f>G40*H40</f>
        <v>0</v>
      </c>
    </row>
    <row r="41" spans="1:9" ht="22.25" customHeight="1">
      <c r="A41" s="7"/>
      <c r="B41" s="5"/>
      <c r="C41" s="34"/>
      <c r="D41" s="32"/>
      <c r="E41" s="33"/>
      <c r="F41" s="22"/>
      <c r="G41" s="23"/>
      <c r="H41" s="24"/>
      <c r="I41" s="41"/>
    </row>
    <row r="42" spans="1:9" ht="22.25" customHeight="1">
      <c r="A42" s="56" t="s">
        <v>65</v>
      </c>
      <c r="B42" s="9" t="s">
        <v>66</v>
      </c>
      <c r="C42" s="6" t="s">
        <v>67</v>
      </c>
      <c r="D42" s="32">
        <v>96</v>
      </c>
      <c r="E42" s="33">
        <v>12</v>
      </c>
      <c r="F42" s="19" t="s">
        <v>68</v>
      </c>
      <c r="G42" s="20">
        <f t="shared" ref="G42:G51" si="4">D42/E42</f>
        <v>8</v>
      </c>
      <c r="H42" s="21"/>
      <c r="I42" s="40">
        <f t="shared" ref="I42:I51" si="5">G42*H42</f>
        <v>0</v>
      </c>
    </row>
    <row r="43" spans="1:9" ht="22.25" customHeight="1">
      <c r="A43" s="57"/>
      <c r="B43" s="9" t="s">
        <v>69</v>
      </c>
      <c r="C43" s="6" t="s">
        <v>67</v>
      </c>
      <c r="D43" s="32">
        <v>96</v>
      </c>
      <c r="E43" s="33">
        <v>12</v>
      </c>
      <c r="F43" s="22" t="s">
        <v>68</v>
      </c>
      <c r="G43" s="23">
        <f t="shared" si="4"/>
        <v>8</v>
      </c>
      <c r="H43" s="21"/>
      <c r="I43" s="41">
        <f t="shared" si="5"/>
        <v>0</v>
      </c>
    </row>
    <row r="44" spans="1:9" ht="22.25" customHeight="1">
      <c r="A44" s="57"/>
      <c r="B44" s="9" t="s">
        <v>70</v>
      </c>
      <c r="C44" s="6" t="s">
        <v>71</v>
      </c>
      <c r="D44" s="32">
        <v>50.8</v>
      </c>
      <c r="E44" s="33">
        <v>12</v>
      </c>
      <c r="F44" s="19" t="s">
        <v>68</v>
      </c>
      <c r="G44" s="20">
        <f t="shared" si="4"/>
        <v>4.2333333333333334</v>
      </c>
      <c r="H44" s="21"/>
      <c r="I44" s="40">
        <f t="shared" si="5"/>
        <v>0</v>
      </c>
    </row>
    <row r="45" spans="1:9" ht="22.25" customHeight="1">
      <c r="A45" s="57"/>
      <c r="B45" s="9" t="s">
        <v>72</v>
      </c>
      <c r="C45" s="6" t="s">
        <v>71</v>
      </c>
      <c r="D45" s="32">
        <v>36</v>
      </c>
      <c r="E45" s="33">
        <v>12</v>
      </c>
      <c r="F45" s="22" t="s">
        <v>68</v>
      </c>
      <c r="G45" s="23">
        <f t="shared" si="4"/>
        <v>3</v>
      </c>
      <c r="H45" s="21"/>
      <c r="I45" s="41">
        <f t="shared" si="5"/>
        <v>0</v>
      </c>
    </row>
    <row r="46" spans="1:9" ht="22.25" customHeight="1">
      <c r="A46" s="57"/>
      <c r="B46" s="9" t="s">
        <v>73</v>
      </c>
      <c r="C46" s="6" t="s">
        <v>71</v>
      </c>
      <c r="D46" s="32">
        <v>36</v>
      </c>
      <c r="E46" s="33">
        <v>12</v>
      </c>
      <c r="F46" s="19" t="s">
        <v>68</v>
      </c>
      <c r="G46" s="20">
        <f t="shared" si="4"/>
        <v>3</v>
      </c>
      <c r="H46" s="21"/>
      <c r="I46" s="40">
        <f t="shared" si="5"/>
        <v>0</v>
      </c>
    </row>
    <row r="47" spans="1:9" ht="22.25" customHeight="1">
      <c r="A47" s="57"/>
      <c r="B47" s="5" t="s">
        <v>74</v>
      </c>
      <c r="C47" s="6" t="s">
        <v>71</v>
      </c>
      <c r="D47" s="32">
        <v>36</v>
      </c>
      <c r="E47" s="33">
        <v>12</v>
      </c>
      <c r="F47" s="22" t="s">
        <v>68</v>
      </c>
      <c r="G47" s="23">
        <f t="shared" si="4"/>
        <v>3</v>
      </c>
      <c r="H47" s="21"/>
      <c r="I47" s="41">
        <f t="shared" si="5"/>
        <v>0</v>
      </c>
    </row>
    <row r="48" spans="1:9" ht="22.25" customHeight="1">
      <c r="A48" s="57"/>
      <c r="B48" s="9" t="s">
        <v>75</v>
      </c>
      <c r="C48" s="6" t="s">
        <v>71</v>
      </c>
      <c r="D48" s="32">
        <v>36</v>
      </c>
      <c r="E48" s="33">
        <v>12</v>
      </c>
      <c r="F48" s="19" t="s">
        <v>68</v>
      </c>
      <c r="G48" s="20">
        <f t="shared" si="4"/>
        <v>3</v>
      </c>
      <c r="H48" s="21"/>
      <c r="I48" s="40">
        <f t="shared" si="5"/>
        <v>0</v>
      </c>
    </row>
    <row r="49" spans="1:9" ht="22.25" customHeight="1">
      <c r="A49" s="57"/>
      <c r="B49" s="9" t="s">
        <v>76</v>
      </c>
      <c r="C49" s="6" t="s">
        <v>71</v>
      </c>
      <c r="D49" s="32">
        <v>36</v>
      </c>
      <c r="E49" s="33">
        <v>12</v>
      </c>
      <c r="F49" s="22" t="s">
        <v>68</v>
      </c>
      <c r="G49" s="23">
        <f t="shared" si="4"/>
        <v>3</v>
      </c>
      <c r="H49" s="21"/>
      <c r="I49" s="41">
        <f t="shared" si="5"/>
        <v>0</v>
      </c>
    </row>
    <row r="50" spans="1:9" ht="22.25" customHeight="1">
      <c r="A50" s="57"/>
      <c r="B50" s="5" t="s">
        <v>77</v>
      </c>
      <c r="C50" s="6" t="s">
        <v>78</v>
      </c>
      <c r="D50" s="32">
        <v>62.5</v>
      </c>
      <c r="E50" s="33">
        <v>1</v>
      </c>
      <c r="F50" s="19" t="s">
        <v>79</v>
      </c>
      <c r="G50" s="20">
        <f t="shared" si="4"/>
        <v>62.5</v>
      </c>
      <c r="H50" s="21"/>
      <c r="I50" s="40">
        <f t="shared" si="5"/>
        <v>0</v>
      </c>
    </row>
    <row r="51" spans="1:9" ht="22.25" customHeight="1">
      <c r="A51" s="57"/>
      <c r="B51" s="5" t="s">
        <v>80</v>
      </c>
      <c r="C51" s="6" t="s">
        <v>78</v>
      </c>
      <c r="D51" s="32">
        <v>16.600000000000001</v>
      </c>
      <c r="E51" s="33">
        <v>1</v>
      </c>
      <c r="F51" s="22" t="s">
        <v>81</v>
      </c>
      <c r="G51" s="23">
        <f t="shared" si="4"/>
        <v>16.600000000000001</v>
      </c>
      <c r="H51" s="21"/>
      <c r="I51" s="41">
        <f t="shared" si="5"/>
        <v>0</v>
      </c>
    </row>
    <row r="52" spans="1:9" ht="22.25" customHeight="1">
      <c r="A52" s="7"/>
      <c r="B52" s="5"/>
      <c r="C52" s="34"/>
      <c r="D52" s="32"/>
      <c r="E52" s="33"/>
      <c r="F52" s="19"/>
      <c r="G52" s="20"/>
      <c r="H52" s="25"/>
      <c r="I52" s="40"/>
    </row>
    <row r="53" spans="1:9" ht="22.25" customHeight="1">
      <c r="A53" s="56" t="s">
        <v>82</v>
      </c>
      <c r="B53" s="9" t="s">
        <v>83</v>
      </c>
      <c r="C53" s="6" t="s">
        <v>84</v>
      </c>
      <c r="D53" s="32">
        <v>75.180000000000007</v>
      </c>
      <c r="E53" s="33">
        <v>6</v>
      </c>
      <c r="F53" s="22" t="s">
        <v>85</v>
      </c>
      <c r="G53" s="23">
        <f t="shared" ref="G53:G59" si="6">D53/E53</f>
        <v>12.530000000000001</v>
      </c>
      <c r="H53" s="21"/>
      <c r="I53" s="41">
        <f t="shared" ref="I53:I59" si="7">G53*H53</f>
        <v>0</v>
      </c>
    </row>
    <row r="54" spans="1:9" ht="22.25" customHeight="1">
      <c r="A54" s="57"/>
      <c r="B54" s="9" t="s">
        <v>86</v>
      </c>
      <c r="C54" s="6" t="s">
        <v>87</v>
      </c>
      <c r="D54" s="32">
        <v>75.36</v>
      </c>
      <c r="E54" s="33">
        <v>12</v>
      </c>
      <c r="F54" s="19" t="s">
        <v>47</v>
      </c>
      <c r="G54" s="20">
        <f t="shared" si="6"/>
        <v>6.28</v>
      </c>
      <c r="H54" s="21"/>
      <c r="I54" s="40">
        <f t="shared" si="7"/>
        <v>0</v>
      </c>
    </row>
    <row r="55" spans="1:9" ht="22.25" customHeight="1">
      <c r="A55" s="57"/>
      <c r="B55" s="9" t="s">
        <v>88</v>
      </c>
      <c r="C55" s="6" t="s">
        <v>89</v>
      </c>
      <c r="D55" s="32">
        <v>111.8</v>
      </c>
      <c r="E55" s="33">
        <v>12</v>
      </c>
      <c r="F55" s="22" t="s">
        <v>47</v>
      </c>
      <c r="G55" s="23">
        <f t="shared" si="6"/>
        <v>9.3166666666666664</v>
      </c>
      <c r="H55" s="21"/>
      <c r="I55" s="41">
        <f t="shared" si="7"/>
        <v>0</v>
      </c>
    </row>
    <row r="56" spans="1:9" ht="22.25" customHeight="1">
      <c r="A56" s="57"/>
      <c r="B56" s="9" t="s">
        <v>90</v>
      </c>
      <c r="C56" s="6" t="s">
        <v>91</v>
      </c>
      <c r="D56" s="32">
        <v>37.880000000000003</v>
      </c>
      <c r="E56" s="33">
        <v>12</v>
      </c>
      <c r="F56" s="19" t="s">
        <v>47</v>
      </c>
      <c r="G56" s="20">
        <f t="shared" si="6"/>
        <v>3.1566666666666667</v>
      </c>
      <c r="H56" s="21"/>
      <c r="I56" s="40">
        <f t="shared" si="7"/>
        <v>0</v>
      </c>
    </row>
    <row r="57" spans="1:9" ht="22.25" customHeight="1">
      <c r="A57" s="57"/>
      <c r="B57" s="9" t="s">
        <v>92</v>
      </c>
      <c r="C57" s="6" t="s">
        <v>93</v>
      </c>
      <c r="D57" s="32">
        <v>76.8</v>
      </c>
      <c r="E57" s="33">
        <v>12</v>
      </c>
      <c r="F57" s="22" t="s">
        <v>47</v>
      </c>
      <c r="G57" s="23">
        <f t="shared" si="6"/>
        <v>6.3999999999999995</v>
      </c>
      <c r="H57" s="21"/>
      <c r="I57" s="41">
        <f t="shared" si="7"/>
        <v>0</v>
      </c>
    </row>
    <row r="58" spans="1:9" ht="22.25" customHeight="1">
      <c r="A58" s="57"/>
      <c r="B58" s="9" t="s">
        <v>94</v>
      </c>
      <c r="C58" s="6" t="s">
        <v>95</v>
      </c>
      <c r="D58" s="32">
        <v>22</v>
      </c>
      <c r="E58" s="33">
        <v>3</v>
      </c>
      <c r="F58" s="19" t="s">
        <v>96</v>
      </c>
      <c r="G58" s="20">
        <f t="shared" si="6"/>
        <v>7.333333333333333</v>
      </c>
      <c r="H58" s="21"/>
      <c r="I58" s="40">
        <f t="shared" si="7"/>
        <v>0</v>
      </c>
    </row>
    <row r="59" spans="1:9" ht="22.25" customHeight="1">
      <c r="A59" s="57"/>
      <c r="B59" s="9" t="s">
        <v>97</v>
      </c>
      <c r="C59" s="6" t="s">
        <v>91</v>
      </c>
      <c r="D59" s="32">
        <v>44.24</v>
      </c>
      <c r="E59" s="33">
        <v>12</v>
      </c>
      <c r="F59" s="22" t="s">
        <v>47</v>
      </c>
      <c r="G59" s="23">
        <f t="shared" si="6"/>
        <v>3.686666666666667</v>
      </c>
      <c r="H59" s="21"/>
      <c r="I59" s="41">
        <f t="shared" si="7"/>
        <v>0</v>
      </c>
    </row>
    <row r="60" spans="1:9" ht="22.25" customHeight="1">
      <c r="A60" s="7"/>
      <c r="B60" s="5"/>
      <c r="C60" s="34"/>
      <c r="D60" s="32"/>
      <c r="E60" s="33"/>
      <c r="F60" s="19"/>
      <c r="G60" s="20"/>
      <c r="H60" s="25"/>
      <c r="I60" s="40"/>
    </row>
    <row r="61" spans="1:9" ht="24" customHeight="1">
      <c r="A61" s="56" t="s">
        <v>98</v>
      </c>
      <c r="B61" s="5" t="s">
        <v>99</v>
      </c>
      <c r="C61" s="6" t="s">
        <v>100</v>
      </c>
      <c r="D61" s="32">
        <v>91</v>
      </c>
      <c r="E61" s="33">
        <v>4</v>
      </c>
      <c r="F61" s="22" t="s">
        <v>147</v>
      </c>
      <c r="G61" s="23">
        <f>D61/E61</f>
        <v>22.75</v>
      </c>
      <c r="H61" s="21"/>
      <c r="I61" s="41">
        <f>G61*H61</f>
        <v>0</v>
      </c>
    </row>
    <row r="62" spans="1:9" ht="24.5" customHeight="1">
      <c r="A62" s="57"/>
      <c r="B62" s="5" t="s">
        <v>101</v>
      </c>
      <c r="C62" s="6" t="s">
        <v>102</v>
      </c>
      <c r="D62" s="32">
        <v>567.5</v>
      </c>
      <c r="E62" s="33">
        <v>16</v>
      </c>
      <c r="F62" s="19" t="s">
        <v>148</v>
      </c>
      <c r="G62" s="20">
        <f>D62/E62</f>
        <v>35.46875</v>
      </c>
      <c r="H62" s="21"/>
      <c r="I62" s="40">
        <f>G62*H62</f>
        <v>0</v>
      </c>
    </row>
    <row r="63" spans="1:9" ht="22.25" customHeight="1">
      <c r="A63" s="7"/>
      <c r="B63" s="5"/>
      <c r="C63" s="34"/>
      <c r="D63" s="32"/>
      <c r="E63" s="33"/>
      <c r="F63" s="22"/>
      <c r="G63" s="23"/>
      <c r="H63" s="24"/>
      <c r="I63" s="41"/>
    </row>
    <row r="64" spans="1:9" ht="22.25" customHeight="1">
      <c r="A64" s="56" t="s">
        <v>103</v>
      </c>
      <c r="B64" s="9" t="s">
        <v>104</v>
      </c>
      <c r="C64" s="6" t="s">
        <v>105</v>
      </c>
      <c r="D64" s="32">
        <v>40.5</v>
      </c>
      <c r="E64" s="33">
        <v>6</v>
      </c>
      <c r="F64" s="19" t="s">
        <v>47</v>
      </c>
      <c r="G64" s="20">
        <f>D64/E64</f>
        <v>6.75</v>
      </c>
      <c r="H64" s="21"/>
      <c r="I64" s="40">
        <f>G64*H64</f>
        <v>0</v>
      </c>
    </row>
    <row r="65" spans="1:9" ht="22.25" customHeight="1">
      <c r="A65" s="57"/>
      <c r="B65" s="5" t="s">
        <v>106</v>
      </c>
      <c r="C65" s="6" t="s">
        <v>105</v>
      </c>
      <c r="D65" s="32">
        <v>40.5</v>
      </c>
      <c r="E65" s="33">
        <v>6</v>
      </c>
      <c r="F65" s="22" t="s">
        <v>47</v>
      </c>
      <c r="G65" s="23">
        <f>D65/E65</f>
        <v>6.75</v>
      </c>
      <c r="H65" s="21"/>
      <c r="I65" s="41">
        <f>G65*H65</f>
        <v>0</v>
      </c>
    </row>
    <row r="66" spans="1:9" ht="22.25" customHeight="1">
      <c r="A66" s="57"/>
      <c r="B66" s="9" t="s">
        <v>107</v>
      </c>
      <c r="C66" s="6" t="s">
        <v>105</v>
      </c>
      <c r="D66" s="32">
        <v>46.5</v>
      </c>
      <c r="E66" s="33">
        <v>6</v>
      </c>
      <c r="F66" s="19" t="s">
        <v>47</v>
      </c>
      <c r="G66" s="20">
        <f>D66/E66</f>
        <v>7.75</v>
      </c>
      <c r="H66" s="21"/>
      <c r="I66" s="40">
        <f>G66*H66</f>
        <v>0</v>
      </c>
    </row>
    <row r="67" spans="1:9" ht="22.25" customHeight="1">
      <c r="A67" s="57"/>
      <c r="B67" s="9" t="s">
        <v>108</v>
      </c>
      <c r="C67" s="6" t="s">
        <v>105</v>
      </c>
      <c r="D67" s="32">
        <v>46.5</v>
      </c>
      <c r="E67" s="33">
        <v>6</v>
      </c>
      <c r="F67" s="22" t="s">
        <v>47</v>
      </c>
      <c r="G67" s="23">
        <f>D67/E67</f>
        <v>7.75</v>
      </c>
      <c r="H67" s="21"/>
      <c r="I67" s="41">
        <f>G67*H67</f>
        <v>0</v>
      </c>
    </row>
    <row r="68" spans="1:9" ht="22.25" customHeight="1">
      <c r="A68" s="7"/>
      <c r="B68" s="5"/>
      <c r="C68" s="34"/>
      <c r="D68" s="32"/>
      <c r="E68" s="33"/>
      <c r="F68" s="19"/>
      <c r="G68" s="20"/>
      <c r="H68" s="25"/>
      <c r="I68" s="40"/>
    </row>
    <row r="69" spans="1:9" ht="22.25" customHeight="1">
      <c r="A69" s="56" t="s">
        <v>109</v>
      </c>
      <c r="B69" s="5" t="s">
        <v>110</v>
      </c>
      <c r="C69" s="6" t="s">
        <v>111</v>
      </c>
      <c r="D69" s="32">
        <v>21.88</v>
      </c>
      <c r="E69" s="33">
        <v>1</v>
      </c>
      <c r="F69" s="22" t="s">
        <v>112</v>
      </c>
      <c r="G69" s="23">
        <f>D69/E69</f>
        <v>21.88</v>
      </c>
      <c r="H69" s="21"/>
      <c r="I69" s="41">
        <f>G69*H69</f>
        <v>0</v>
      </c>
    </row>
    <row r="70" spans="1:9" ht="22.25" customHeight="1">
      <c r="A70" s="57"/>
      <c r="B70" s="5" t="s">
        <v>113</v>
      </c>
      <c r="C70" s="6" t="s">
        <v>114</v>
      </c>
      <c r="D70" s="32">
        <v>25.06</v>
      </c>
      <c r="E70" s="33">
        <v>1</v>
      </c>
      <c r="F70" s="19" t="s">
        <v>112</v>
      </c>
      <c r="G70" s="20">
        <f>D70/E70</f>
        <v>25.06</v>
      </c>
      <c r="H70" s="21"/>
      <c r="I70" s="40">
        <f>G70*H70</f>
        <v>0</v>
      </c>
    </row>
    <row r="71" spans="1:9" ht="22.25" customHeight="1">
      <c r="A71" s="7"/>
      <c r="B71" s="5"/>
      <c r="C71" s="34"/>
      <c r="D71" s="32"/>
      <c r="E71" s="33"/>
      <c r="F71" s="22"/>
      <c r="G71" s="23"/>
      <c r="H71" s="24"/>
      <c r="I71" s="41"/>
    </row>
    <row r="72" spans="1:9" ht="30.5" customHeight="1">
      <c r="A72" s="8" t="s">
        <v>115</v>
      </c>
      <c r="B72" s="5" t="s">
        <v>116</v>
      </c>
      <c r="C72" s="6" t="s">
        <v>117</v>
      </c>
      <c r="D72" s="32">
        <v>52</v>
      </c>
      <c r="E72" s="33">
        <v>1</v>
      </c>
      <c r="F72" s="19" t="s">
        <v>118</v>
      </c>
      <c r="G72" s="20">
        <f>D72/E72</f>
        <v>52</v>
      </c>
      <c r="H72" s="21"/>
      <c r="I72" s="40">
        <f>G72*H72</f>
        <v>0</v>
      </c>
    </row>
    <row r="73" spans="1:9" ht="22.25" customHeight="1">
      <c r="A73" s="7"/>
      <c r="B73" s="5"/>
      <c r="C73" s="34"/>
      <c r="D73" s="32"/>
      <c r="E73" s="33"/>
      <c r="F73" s="22"/>
      <c r="G73" s="23"/>
      <c r="H73" s="24"/>
      <c r="I73" s="41"/>
    </row>
    <row r="74" spans="1:9" ht="22.25" customHeight="1">
      <c r="A74" s="56" t="s">
        <v>119</v>
      </c>
      <c r="B74" s="9" t="s">
        <v>120</v>
      </c>
      <c r="C74" s="34" t="s">
        <v>121</v>
      </c>
      <c r="D74" s="32">
        <f>32.8+8</f>
        <v>40.799999999999997</v>
      </c>
      <c r="E74" s="33">
        <v>8</v>
      </c>
      <c r="F74" s="19" t="s">
        <v>122</v>
      </c>
      <c r="G74" s="20">
        <f>D74/E74</f>
        <v>5.0999999999999996</v>
      </c>
      <c r="H74" s="21"/>
      <c r="I74" s="40">
        <f>G74*H74</f>
        <v>0</v>
      </c>
    </row>
    <row r="75" spans="1:9" ht="22.25" customHeight="1">
      <c r="A75" s="57"/>
      <c r="B75" s="9" t="s">
        <v>123</v>
      </c>
      <c r="C75" s="34" t="s">
        <v>121</v>
      </c>
      <c r="D75" s="32">
        <f>34.4+8</f>
        <v>42.4</v>
      </c>
      <c r="E75" s="33">
        <v>8</v>
      </c>
      <c r="F75" s="22" t="s">
        <v>122</v>
      </c>
      <c r="G75" s="23">
        <f>D75/E75</f>
        <v>5.3</v>
      </c>
      <c r="H75" s="21"/>
      <c r="I75" s="41">
        <f>G75*H75</f>
        <v>0</v>
      </c>
    </row>
    <row r="76" spans="1:9" ht="22.25" customHeight="1">
      <c r="A76" s="57"/>
      <c r="B76" s="9" t="s">
        <v>124</v>
      </c>
      <c r="C76" s="34" t="s">
        <v>121</v>
      </c>
      <c r="D76" s="32">
        <f>37.6+8</f>
        <v>45.6</v>
      </c>
      <c r="E76" s="33">
        <v>8</v>
      </c>
      <c r="F76" s="19" t="s">
        <v>122</v>
      </c>
      <c r="G76" s="20">
        <f>D76/E76</f>
        <v>5.7</v>
      </c>
      <c r="H76" s="21"/>
      <c r="I76" s="40">
        <f>G76*H76</f>
        <v>0</v>
      </c>
    </row>
    <row r="77" spans="1:9" ht="22.25" customHeight="1">
      <c r="A77" s="7"/>
      <c r="B77" s="5"/>
      <c r="C77" s="34"/>
      <c r="D77" s="32"/>
      <c r="E77" s="33"/>
      <c r="F77" s="22"/>
      <c r="G77" s="23"/>
      <c r="H77" s="24"/>
      <c r="I77" s="41"/>
    </row>
    <row r="78" spans="1:9" ht="22.25" customHeight="1">
      <c r="A78" s="56" t="s">
        <v>125</v>
      </c>
      <c r="B78" s="5" t="s">
        <v>126</v>
      </c>
      <c r="C78" s="34" t="s">
        <v>127</v>
      </c>
      <c r="D78" s="32">
        <f>43.5+6</f>
        <v>49.5</v>
      </c>
      <c r="E78" s="33">
        <v>6</v>
      </c>
      <c r="F78" s="19" t="s">
        <v>128</v>
      </c>
      <c r="G78" s="20">
        <f t="shared" ref="G78:G86" si="8">D78/E78</f>
        <v>8.25</v>
      </c>
      <c r="H78" s="21"/>
      <c r="I78" s="40">
        <f t="shared" ref="I78:I86" si="9">G78*H78</f>
        <v>0</v>
      </c>
    </row>
    <row r="79" spans="1:9" ht="22.25" customHeight="1">
      <c r="A79" s="57"/>
      <c r="B79" s="5" t="s">
        <v>129</v>
      </c>
      <c r="C79" s="34" t="s">
        <v>130</v>
      </c>
      <c r="D79" s="32">
        <f>50.14+10</f>
        <v>60.14</v>
      </c>
      <c r="E79" s="33">
        <v>2</v>
      </c>
      <c r="F79" s="22" t="s">
        <v>131</v>
      </c>
      <c r="G79" s="23">
        <f t="shared" si="8"/>
        <v>30.07</v>
      </c>
      <c r="H79" s="21"/>
      <c r="I79" s="41">
        <f t="shared" si="9"/>
        <v>0</v>
      </c>
    </row>
    <row r="80" spans="1:9" ht="22.25" customHeight="1">
      <c r="A80" s="57"/>
      <c r="B80" s="5" t="s">
        <v>132</v>
      </c>
      <c r="C80" s="34" t="s">
        <v>127</v>
      </c>
      <c r="D80" s="32">
        <f>40.5+6</f>
        <v>46.5</v>
      </c>
      <c r="E80" s="33">
        <v>6</v>
      </c>
      <c r="F80" s="19" t="s">
        <v>128</v>
      </c>
      <c r="G80" s="20">
        <f t="shared" si="8"/>
        <v>7.75</v>
      </c>
      <c r="H80" s="21"/>
      <c r="I80" s="40">
        <f t="shared" si="9"/>
        <v>0</v>
      </c>
    </row>
    <row r="81" spans="1:9" ht="22.25" customHeight="1">
      <c r="A81" s="57"/>
      <c r="B81" s="5" t="s">
        <v>133</v>
      </c>
      <c r="C81" s="34" t="s">
        <v>130</v>
      </c>
      <c r="D81" s="32">
        <f>46.14+10</f>
        <v>56.14</v>
      </c>
      <c r="E81" s="33">
        <v>2</v>
      </c>
      <c r="F81" s="22" t="s">
        <v>131</v>
      </c>
      <c r="G81" s="23">
        <f t="shared" si="8"/>
        <v>28.07</v>
      </c>
      <c r="H81" s="21"/>
      <c r="I81" s="41">
        <f t="shared" si="9"/>
        <v>0</v>
      </c>
    </row>
    <row r="82" spans="1:9" ht="22.25" customHeight="1">
      <c r="A82" s="57"/>
      <c r="B82" s="5" t="s">
        <v>134</v>
      </c>
      <c r="C82" s="34" t="s">
        <v>130</v>
      </c>
      <c r="D82" s="32">
        <f>52.14+10</f>
        <v>62.14</v>
      </c>
      <c r="E82" s="33">
        <v>2</v>
      </c>
      <c r="F82" s="19" t="s">
        <v>131</v>
      </c>
      <c r="G82" s="20">
        <f t="shared" si="8"/>
        <v>31.07</v>
      </c>
      <c r="H82" s="21"/>
      <c r="I82" s="40">
        <f t="shared" si="9"/>
        <v>0</v>
      </c>
    </row>
    <row r="83" spans="1:9" ht="22.25" customHeight="1">
      <c r="A83" s="57"/>
      <c r="B83" s="5" t="s">
        <v>135</v>
      </c>
      <c r="C83" s="34" t="s">
        <v>130</v>
      </c>
      <c r="D83" s="32">
        <f>40.14+10</f>
        <v>50.14</v>
      </c>
      <c r="E83" s="33">
        <v>2</v>
      </c>
      <c r="F83" s="22" t="s">
        <v>131</v>
      </c>
      <c r="G83" s="23">
        <f t="shared" si="8"/>
        <v>25.07</v>
      </c>
      <c r="H83" s="21"/>
      <c r="I83" s="41">
        <f t="shared" si="9"/>
        <v>0</v>
      </c>
    </row>
    <row r="84" spans="1:9" ht="22.25" customHeight="1">
      <c r="A84" s="57"/>
      <c r="B84" s="5" t="s">
        <v>136</v>
      </c>
      <c r="C84" s="34" t="s">
        <v>127</v>
      </c>
      <c r="D84" s="32">
        <f>55.5+6</f>
        <v>61.5</v>
      </c>
      <c r="E84" s="33">
        <v>6</v>
      </c>
      <c r="F84" s="19" t="s">
        <v>128</v>
      </c>
      <c r="G84" s="20">
        <f t="shared" si="8"/>
        <v>10.25</v>
      </c>
      <c r="H84" s="21"/>
      <c r="I84" s="40">
        <f t="shared" si="9"/>
        <v>0</v>
      </c>
    </row>
    <row r="85" spans="1:9" ht="22.25" customHeight="1">
      <c r="A85" s="57"/>
      <c r="B85" s="5" t="s">
        <v>137</v>
      </c>
      <c r="C85" s="34" t="s">
        <v>127</v>
      </c>
      <c r="D85" s="32">
        <f>64.5+6</f>
        <v>70.5</v>
      </c>
      <c r="E85" s="33">
        <v>6</v>
      </c>
      <c r="F85" s="22" t="s">
        <v>128</v>
      </c>
      <c r="G85" s="23">
        <f t="shared" si="8"/>
        <v>11.75</v>
      </c>
      <c r="H85" s="21"/>
      <c r="I85" s="41">
        <f t="shared" si="9"/>
        <v>0</v>
      </c>
    </row>
    <row r="86" spans="1:9" ht="22.25" customHeight="1">
      <c r="A86" s="57"/>
      <c r="B86" s="5" t="s">
        <v>138</v>
      </c>
      <c r="C86" s="34" t="s">
        <v>127</v>
      </c>
      <c r="D86" s="32">
        <f>70.5+6</f>
        <v>76.5</v>
      </c>
      <c r="E86" s="33">
        <v>6</v>
      </c>
      <c r="F86" s="19" t="s">
        <v>128</v>
      </c>
      <c r="G86" s="20">
        <f t="shared" si="8"/>
        <v>12.75</v>
      </c>
      <c r="H86" s="21"/>
      <c r="I86" s="40">
        <f t="shared" si="9"/>
        <v>0</v>
      </c>
    </row>
    <row r="87" spans="1:9" ht="22.25" customHeight="1">
      <c r="A87" s="10"/>
      <c r="B87" s="5"/>
      <c r="C87" s="34"/>
      <c r="D87" s="32"/>
      <c r="E87" s="33"/>
      <c r="F87" s="22"/>
      <c r="G87" s="23"/>
      <c r="H87" s="24"/>
      <c r="I87" s="41"/>
    </row>
    <row r="88" spans="1:9" ht="22.25" customHeight="1">
      <c r="A88" s="56" t="s">
        <v>139</v>
      </c>
      <c r="B88" s="9" t="s">
        <v>140</v>
      </c>
      <c r="C88" s="34" t="s">
        <v>141</v>
      </c>
      <c r="D88" s="32">
        <f t="shared" ref="D88:D90" si="10">64+6</f>
        <v>70</v>
      </c>
      <c r="E88" s="33">
        <v>20</v>
      </c>
      <c r="F88" s="19" t="s">
        <v>142</v>
      </c>
      <c r="G88" s="20">
        <f>D88/E88</f>
        <v>3.5</v>
      </c>
      <c r="H88" s="21"/>
      <c r="I88" s="40">
        <f>G88*H88</f>
        <v>0</v>
      </c>
    </row>
    <row r="89" spans="1:9" ht="22.25" customHeight="1">
      <c r="A89" s="57"/>
      <c r="B89" s="9" t="s">
        <v>143</v>
      </c>
      <c r="C89" s="34" t="s">
        <v>141</v>
      </c>
      <c r="D89" s="32">
        <f t="shared" si="10"/>
        <v>70</v>
      </c>
      <c r="E89" s="33">
        <v>20</v>
      </c>
      <c r="F89" s="22" t="s">
        <v>142</v>
      </c>
      <c r="G89" s="23">
        <f>D89/E89</f>
        <v>3.5</v>
      </c>
      <c r="H89" s="21"/>
      <c r="I89" s="41">
        <f>G89*H89</f>
        <v>0</v>
      </c>
    </row>
    <row r="90" spans="1:9" ht="22.5" customHeight="1">
      <c r="A90" s="60"/>
      <c r="B90" s="11" t="s">
        <v>144</v>
      </c>
      <c r="C90" s="35" t="s">
        <v>141</v>
      </c>
      <c r="D90" s="36">
        <f t="shared" si="10"/>
        <v>70</v>
      </c>
      <c r="E90" s="37">
        <v>20</v>
      </c>
      <c r="F90" s="26" t="s">
        <v>142</v>
      </c>
      <c r="G90" s="27">
        <f>D90/E90</f>
        <v>3.5</v>
      </c>
      <c r="H90" s="21"/>
      <c r="I90" s="42">
        <f>G90*H90</f>
        <v>0</v>
      </c>
    </row>
    <row r="91" spans="1:9" ht="18" customHeight="1">
      <c r="A91" s="12"/>
      <c r="B91" s="12"/>
      <c r="C91" s="12"/>
      <c r="D91" s="12"/>
      <c r="E91" s="12"/>
      <c r="F91" s="28"/>
      <c r="G91" s="29"/>
      <c r="H91" s="28"/>
      <c r="I91" s="43"/>
    </row>
    <row r="92" spans="1:9" ht="18" customHeight="1">
      <c r="A92" s="13"/>
      <c r="B92" s="13"/>
      <c r="C92" s="13"/>
      <c r="D92" s="13"/>
      <c r="E92" s="13"/>
      <c r="F92" s="54" t="s">
        <v>145</v>
      </c>
      <c r="G92" s="55"/>
      <c r="H92" s="55"/>
      <c r="I92" s="47">
        <f>SUM(I7:I90)</f>
        <v>0</v>
      </c>
    </row>
    <row r="93" spans="1:9" ht="18" customHeight="1">
      <c r="A93" s="13"/>
      <c r="B93" s="13"/>
      <c r="C93" s="13"/>
      <c r="D93" s="13"/>
      <c r="E93" s="13"/>
      <c r="F93" s="54" t="s">
        <v>146</v>
      </c>
      <c r="G93" s="55"/>
      <c r="H93" s="55"/>
      <c r="I93" s="48">
        <f>ROUNDDOWN(I92*0.5, 0)</f>
        <v>0</v>
      </c>
    </row>
  </sheetData>
  <mergeCells count="22">
    <mergeCell ref="A12:A19"/>
    <mergeCell ref="A34:A36"/>
    <mergeCell ref="A24:A25"/>
    <mergeCell ref="F93:H93"/>
    <mergeCell ref="A21:A22"/>
    <mergeCell ref="A27:A32"/>
    <mergeCell ref="A1:I1"/>
    <mergeCell ref="D5:I5"/>
    <mergeCell ref="D4:I4"/>
    <mergeCell ref="D2:I2"/>
    <mergeCell ref="F92:H92"/>
    <mergeCell ref="A78:A86"/>
    <mergeCell ref="A74:A76"/>
    <mergeCell ref="A69:A70"/>
    <mergeCell ref="D3:I3"/>
    <mergeCell ref="A38:A40"/>
    <mergeCell ref="A61:A62"/>
    <mergeCell ref="A53:A59"/>
    <mergeCell ref="A7:A10"/>
    <mergeCell ref="A64:A67"/>
    <mergeCell ref="A88:A90"/>
    <mergeCell ref="A42:A51"/>
  </mergeCells>
  <phoneticPr fontId="14" type="noConversion"/>
  <pageMargins left="0.51" right="0.39000000000000007" top="0.31" bottom="0.39000000000000007" header="0.16" footer="0.2"/>
  <pageSetup scale="50" orientation="portrait"/>
  <headerFooter>
    <oddHeader>&amp;R&amp;D</oddHeader>
    <oddFooter>&amp;C&amp;12&amp;K000000&amp;P&amp;R&amp;F</oddFooter>
  </headerFooter>
  <extLst>
    <ext xmlns:mx="http://schemas.microsoft.com/office/mac/excel/2008/main" uri="{64002731-A6B0-56B0-2670-7721B7C09600}">
      <mx:PLV Mode="0" OnePage="0" WScale="5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 1 - Remise à Flots 2016 -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 test</cp:lastModifiedBy>
  <cp:lastPrinted>2016-05-21T10:56:31Z</cp:lastPrinted>
  <dcterms:modified xsi:type="dcterms:W3CDTF">2016-05-21T11:05:18Z</dcterms:modified>
</cp:coreProperties>
</file>