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440" windowHeight="15600"/>
  </bookViews>
  <sheets>
    <sheet name="BDC2019" sheetId="1" r:id="rId1"/>
    <sheet name="Feuil2" sheetId="2" r:id="rId2"/>
    <sheet name="Feuil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78" i="1"/>
  <c r="E75"/>
  <c r="E74"/>
  <c r="E73"/>
  <c r="E72"/>
  <c r="E71"/>
  <c r="E70"/>
  <c r="E69"/>
  <c r="E68"/>
  <c r="E67"/>
  <c r="E66"/>
  <c r="E65"/>
  <c r="E64"/>
  <c r="E63"/>
  <c r="H63" l="1"/>
  <c r="J63" s="1"/>
  <c r="H64"/>
  <c r="J64" s="1"/>
  <c r="H65"/>
  <c r="J65" s="1"/>
  <c r="H66"/>
  <c r="J66" s="1"/>
  <c r="E62"/>
  <c r="H62" s="1"/>
  <c r="J62" s="1"/>
  <c r="E61"/>
  <c r="H61" s="1"/>
  <c r="J61" s="1"/>
  <c r="H60"/>
  <c r="J60" s="1"/>
  <c r="H59"/>
  <c r="J59" s="1"/>
  <c r="H58"/>
  <c r="J58" s="1"/>
  <c r="H54"/>
  <c r="J54" s="1"/>
  <c r="H55"/>
  <c r="J55" s="1"/>
  <c r="H56"/>
  <c r="J56" s="1"/>
  <c r="H57"/>
  <c r="J57" s="1"/>
  <c r="H53"/>
  <c r="J53" s="1"/>
  <c r="H52"/>
  <c r="J52" s="1"/>
  <c r="H51"/>
  <c r="J51" s="1"/>
  <c r="H50"/>
  <c r="J50" s="1"/>
  <c r="H49"/>
  <c r="J49" s="1"/>
  <c r="H48"/>
  <c r="J48" s="1"/>
  <c r="H47"/>
  <c r="J47" s="1"/>
  <c r="H46"/>
  <c r="J46" s="1"/>
  <c r="H45"/>
  <c r="J45" s="1"/>
  <c r="H44"/>
  <c r="J44" s="1"/>
  <c r="H43"/>
  <c r="J43" s="1"/>
  <c r="H42"/>
  <c r="J42" s="1"/>
  <c r="H41"/>
  <c r="J41" s="1"/>
  <c r="H40"/>
  <c r="J40" s="1"/>
  <c r="H39"/>
  <c r="J39" s="1"/>
  <c r="H38"/>
  <c r="J38" s="1"/>
  <c r="H37"/>
  <c r="J37" s="1"/>
  <c r="H36"/>
  <c r="J36" s="1"/>
  <c r="H35"/>
  <c r="J35" s="1"/>
  <c r="H34"/>
  <c r="J34" s="1"/>
  <c r="H33"/>
  <c r="J33" s="1"/>
  <c r="H32"/>
  <c r="J32" s="1"/>
  <c r="H18"/>
  <c r="J18" s="1"/>
  <c r="H19"/>
  <c r="J19" s="1"/>
  <c r="H20"/>
  <c r="J20" s="1"/>
  <c r="H21"/>
  <c r="J21" s="1"/>
  <c r="H22"/>
  <c r="J22" s="1"/>
  <c r="H23"/>
  <c r="J23" s="1"/>
  <c r="H24"/>
  <c r="J24" s="1"/>
  <c r="H25"/>
  <c r="J25" s="1"/>
  <c r="H26"/>
  <c r="J26" s="1"/>
  <c r="H27"/>
  <c r="J27" s="1"/>
  <c r="H28"/>
  <c r="J28" s="1"/>
  <c r="H29"/>
  <c r="J29" s="1"/>
  <c r="H30"/>
  <c r="J30" s="1"/>
  <c r="H31"/>
  <c r="J31" s="1"/>
  <c r="H10"/>
  <c r="J10" s="1"/>
  <c r="H11"/>
  <c r="J11" s="1"/>
  <c r="H12"/>
  <c r="J12" s="1"/>
  <c r="H13"/>
  <c r="J13" s="1"/>
  <c r="H14"/>
  <c r="J14" s="1"/>
  <c r="H15"/>
  <c r="J15" s="1"/>
  <c r="H16"/>
  <c r="J16" s="1"/>
  <c r="H17"/>
  <c r="J17" s="1"/>
  <c r="H8"/>
  <c r="J8" s="1"/>
  <c r="H9"/>
  <c r="J9" s="1"/>
  <c r="H7"/>
  <c r="J7" s="1"/>
  <c r="E77" l="1"/>
  <c r="H77" s="1"/>
  <c r="J77" s="1"/>
  <c r="E76"/>
  <c r="H76" s="1"/>
  <c r="J76" s="1"/>
  <c r="H75"/>
  <c r="J75" s="1"/>
  <c r="H74"/>
  <c r="J74" s="1"/>
  <c r="H73"/>
  <c r="J73" s="1"/>
  <c r="H72"/>
  <c r="J72" s="1"/>
  <c r="H71"/>
  <c r="J71" s="1"/>
  <c r="H70"/>
  <c r="J70" s="1"/>
  <c r="H69"/>
  <c r="J69" s="1"/>
  <c r="H68"/>
  <c r="J68" s="1"/>
  <c r="H67"/>
  <c r="J67" s="1"/>
  <c r="J79" l="1"/>
  <c r="J81" l="1"/>
</calcChain>
</file>

<file path=xl/sharedStrings.xml><?xml version="1.0" encoding="utf-8"?>
<sst xmlns="http://schemas.openxmlformats.org/spreadsheetml/2006/main" count="260" uniqueCount="184">
  <si>
    <t>NOM :</t>
  </si>
  <si>
    <t>PRÉNOM :</t>
  </si>
  <si>
    <t>E-MAIL :</t>
  </si>
  <si>
    <t>TÉLÉPHONE :</t>
  </si>
  <si>
    <t>conditionnement réel</t>
  </si>
  <si>
    <t>Unité</t>
  </si>
  <si>
    <t>Conditionnement AMAP</t>
  </si>
  <si>
    <t>Qantité</t>
  </si>
  <si>
    <t>TOTAL</t>
  </si>
  <si>
    <t>Anchoïade</t>
  </si>
  <si>
    <t>Boudin</t>
  </si>
  <si>
    <t>Jambonneau</t>
  </si>
  <si>
    <t>Pâté de campagne</t>
  </si>
  <si>
    <t>Garrigue</t>
  </si>
  <si>
    <t>Châtaignier</t>
  </si>
  <si>
    <t>Lavande</t>
  </si>
  <si>
    <t>Camargue</t>
  </si>
  <si>
    <t>Moutarde en grain</t>
  </si>
  <si>
    <t xml:space="preserve">Cassoulet de porc </t>
  </si>
  <si>
    <t>Corbières</t>
  </si>
  <si>
    <t xml:space="preserve">De Minerve </t>
  </si>
  <si>
    <t>S.Chinianais v.d.F.</t>
  </si>
  <si>
    <t>Corbières a.o.c.</t>
  </si>
  <si>
    <t>Bédarieux v.d.F.</t>
  </si>
  <si>
    <t>Minervois a.o.c.</t>
  </si>
  <si>
    <t>S. Chinian a.o.c.</t>
  </si>
  <si>
    <t>Pays d'Oc v.d.p.</t>
  </si>
  <si>
    <t>pichoulette 10L</t>
  </si>
  <si>
    <t>6 x 0,75L</t>
  </si>
  <si>
    <t>6 x 1L</t>
  </si>
  <si>
    <t>6 x 200 ml</t>
  </si>
  <si>
    <t>pichoulette de 5L</t>
  </si>
  <si>
    <t>carton de 5 kg</t>
  </si>
  <si>
    <t>carton de 3 kg</t>
  </si>
  <si>
    <t>6 x 350 gr</t>
  </si>
  <si>
    <t>12 pots de 90 g</t>
  </si>
  <si>
    <t>12 pots de 85 g</t>
  </si>
  <si>
    <t>la pièce</t>
  </si>
  <si>
    <t>6 verrines de 200 g</t>
  </si>
  <si>
    <t>12 pots de 200 gr</t>
  </si>
  <si>
    <t>3 pièces</t>
  </si>
  <si>
    <t>6 pots de 0,5 kg</t>
  </si>
  <si>
    <t>FRUITS
JUS
CONSERVES</t>
  </si>
  <si>
    <t>Cassoulet de canard</t>
  </si>
  <si>
    <t>Cuisses confites de canard</t>
  </si>
  <si>
    <t>Rillettes de canard</t>
  </si>
  <si>
    <t>Gésiers de canard</t>
  </si>
  <si>
    <t>Magret sec de canard</t>
  </si>
  <si>
    <t>Pâté au foie gras</t>
  </si>
  <si>
    <t>carton de 6</t>
  </si>
  <si>
    <t>1 jambon</t>
  </si>
  <si>
    <t>1 saucisse</t>
  </si>
  <si>
    <t>1 magret</t>
  </si>
  <si>
    <r>
      <rPr>
        <b/>
        <u/>
        <sz val="8"/>
        <color indexed="8"/>
        <rFont val="Helvetica"/>
      </rPr>
      <t xml:space="preserve">RIZ BIO
</t>
    </r>
    <r>
      <rPr>
        <b/>
        <u/>
        <sz val="8"/>
        <color indexed="8"/>
        <rFont val="Helvetica"/>
      </rPr>
      <t xml:space="preserve">CAMARGUE
</t>
    </r>
    <r>
      <rPr>
        <b/>
        <sz val="8"/>
        <color indexed="8"/>
        <rFont val="Helvetica"/>
      </rPr>
      <t>Domaine de Beaujeu</t>
    </r>
  </si>
  <si>
    <t>long semi complet</t>
  </si>
  <si>
    <t>long blanc</t>
  </si>
  <si>
    <t>long complet rouge</t>
  </si>
  <si>
    <t>6 bouteilles de 1L</t>
  </si>
  <si>
    <t>1 L</t>
  </si>
  <si>
    <t>2 bouteilles de 5L</t>
  </si>
  <si>
    <t>5 L</t>
  </si>
  <si>
    <t>CAFÉ ZAPATISTE ARABICA</t>
  </si>
  <si>
    <t>20 paq. de 250 gr</t>
  </si>
  <si>
    <t>1 paquet</t>
  </si>
  <si>
    <t>moulu</t>
  </si>
  <si>
    <t>expresso</t>
  </si>
  <si>
    <t>TOTAL :</t>
  </si>
  <si>
    <t>ACOMPTE :</t>
  </si>
  <si>
    <t>RESTE :</t>
  </si>
  <si>
    <r>
      <t xml:space="preserve">COSMÉTIQUES
&amp;
PRODUITS
D’ENTRETIEN
</t>
    </r>
    <r>
      <rPr>
        <b/>
        <sz val="8"/>
        <color indexed="8"/>
        <rFont val="Helvetica"/>
      </rPr>
      <t>Biosens</t>
    </r>
  </si>
  <si>
    <t>1 saucisson</t>
  </si>
  <si>
    <t>Prix Cond. Estimé 2019</t>
  </si>
  <si>
    <t>Prix Cond. Réel 2019</t>
  </si>
  <si>
    <t>SAC A VIN</t>
  </si>
  <si>
    <t>ROUGE BOUCHé</t>
  </si>
  <si>
    <t>BLANC BOUCHé</t>
  </si>
  <si>
    <t>VIN DOUX NATUREL</t>
  </si>
  <si>
    <t>6 x 210 g</t>
  </si>
  <si>
    <t>6 x 90 g</t>
  </si>
  <si>
    <t>6 x 150 g</t>
  </si>
  <si>
    <t>6 x 430 g</t>
  </si>
  <si>
    <t>12 x 370 g</t>
  </si>
  <si>
    <t>1 pot 210g</t>
  </si>
  <si>
    <t>1 pot 90g</t>
  </si>
  <si>
    <t>1 pot 150g</t>
  </si>
  <si>
    <t>1 pot 430g</t>
  </si>
  <si>
    <t>1 pot 370g</t>
  </si>
  <si>
    <t>1 de 200ml</t>
  </si>
  <si>
    <t>1 pot 350g</t>
  </si>
  <si>
    <t>1 pot 85g</t>
  </si>
  <si>
    <t>1 carton</t>
  </si>
  <si>
    <t>12 btes de 750 g</t>
  </si>
  <si>
    <t>12 verrines de 200 g</t>
  </si>
  <si>
    <t>12 verrines de 350 g</t>
  </si>
  <si>
    <t>12 btes de 200 g</t>
  </si>
  <si>
    <t>2 pièces</t>
  </si>
  <si>
    <t>12 pots de 750 g</t>
  </si>
  <si>
    <t>12 pots de 850 g</t>
  </si>
  <si>
    <t>12 pots de 200 g</t>
  </si>
  <si>
    <t>12 pots de 340 g</t>
  </si>
  <si>
    <t>Pâté de foie de porc</t>
  </si>
  <si>
    <t>1 boite 750g</t>
  </si>
  <si>
    <t>1 verrine 200g</t>
  </si>
  <si>
    <t>1 verrine 350g</t>
  </si>
  <si>
    <t>1 boite 200g</t>
  </si>
  <si>
    <t>1 pot 750g</t>
  </si>
  <si>
    <t>1 pot 850g</t>
  </si>
  <si>
    <t>1 pot 200g</t>
  </si>
  <si>
    <t>1 pot 340g</t>
  </si>
  <si>
    <t>FROMAGE</t>
  </si>
  <si>
    <t>par deux ≃ 5 kg</t>
  </si>
  <si>
    <t>1 pot 500g</t>
  </si>
  <si>
    <r>
      <t xml:space="preserve">1/2 tomme </t>
    </r>
    <r>
      <rPr>
        <sz val="10"/>
        <color indexed="8"/>
        <rFont val="Arial Unicode MS"/>
        <family val="2"/>
      </rPr>
      <t>≃</t>
    </r>
    <r>
      <rPr>
        <sz val="10"/>
        <color indexed="8"/>
        <rFont val="Helvetica"/>
      </rPr>
      <t xml:space="preserve"> 1,250kg</t>
    </r>
  </si>
  <si>
    <t>20 x 70 gr</t>
  </si>
  <si>
    <t>6 x 75 cl</t>
  </si>
  <si>
    <t>3 x 1 kg</t>
  </si>
  <si>
    <t>1 pack de 6</t>
  </si>
  <si>
    <t>3 X 1 kg</t>
  </si>
  <si>
    <r>
      <rPr>
        <sz val="10"/>
        <rFont val="Calibri"/>
        <family val="2"/>
        <scheme val="minor"/>
      </rPr>
      <t>D. Marquise des Mûres bio libre</t>
    </r>
    <r>
      <rPr>
        <i/>
        <sz val="10"/>
        <rFont val="Calibri"/>
        <family val="2"/>
        <scheme val="minor"/>
      </rPr>
      <t xml:space="preserve"> 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Lou Carignan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 (&lt;7)</t>
    </r>
  </si>
  <si>
    <r>
      <rPr>
        <sz val="10"/>
        <rFont val="Calibri"/>
        <family val="2"/>
        <scheme val="minor"/>
      </rPr>
      <t>Thierry Navarre</t>
    </r>
    <r>
      <rPr>
        <i/>
        <sz val="1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>bio libre</t>
    </r>
    <r>
      <rPr>
        <i/>
        <sz val="10"/>
        <rFont val="Calibri"/>
        <family val="2"/>
        <scheme val="minor"/>
      </rPr>
      <t xml:space="preserve"> 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 xml:space="preserve">Vin d'Œillade </t>
    </r>
    <r>
      <rPr>
        <i/>
        <sz val="10"/>
        <rFont val="Calibri"/>
        <family val="2"/>
        <scheme val="minor"/>
      </rPr>
      <t xml:space="preserve"> 2018</t>
    </r>
    <r>
      <rPr>
        <sz val="10"/>
        <rFont val="Calibri"/>
        <family val="2"/>
        <scheme val="minor"/>
      </rPr>
      <t xml:space="preserve"> (31)</t>
    </r>
  </si>
  <si>
    <r>
      <rPr>
        <sz val="10"/>
        <rFont val="Calibri"/>
        <family val="2"/>
        <scheme val="minor"/>
      </rPr>
      <t xml:space="preserve">Biofrance  bio </t>
    </r>
    <r>
      <rPr>
        <i/>
        <sz val="10"/>
        <rFont val="Calibri"/>
        <family val="2"/>
        <scheme val="minor"/>
      </rPr>
      <t xml:space="preserve">Aude </t>
    </r>
    <r>
      <rPr>
        <b/>
        <i/>
        <sz val="10"/>
        <rFont val="Calibri"/>
        <family val="2"/>
        <scheme val="minor"/>
      </rPr>
      <t>La Belle Vie</t>
    </r>
    <r>
      <rPr>
        <sz val="10"/>
        <rFont val="Calibri"/>
        <family val="2"/>
        <scheme val="minor"/>
      </rPr>
      <t xml:space="preserve">  </t>
    </r>
    <r>
      <rPr>
        <i/>
        <sz val="10"/>
        <rFont val="Calibri"/>
        <family val="2"/>
        <scheme val="minor"/>
      </rPr>
      <t>2016</t>
    </r>
    <r>
      <rPr>
        <sz val="10"/>
        <rFont val="Calibri"/>
        <family val="2"/>
        <scheme val="minor"/>
      </rPr>
      <t xml:space="preserve"> (78)</t>
    </r>
  </si>
  <si>
    <r>
      <t>Absurde génie des fleurs  vin naturel</t>
    </r>
    <r>
      <rPr>
        <i/>
        <sz val="10"/>
        <rFont val="Calibri"/>
        <family val="2"/>
        <scheme val="minor"/>
      </rPr>
      <t xml:space="preserve"> Claret  Hérault</t>
    </r>
    <r>
      <rPr>
        <b/>
        <i/>
        <sz val="10"/>
        <rFont val="Calibri"/>
        <family val="2"/>
        <scheme val="minor"/>
      </rPr>
      <t xml:space="preserve"> Boboc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 xml:space="preserve">2018 </t>
    </r>
    <r>
      <rPr>
        <sz val="10"/>
        <rFont val="Calibri"/>
        <family val="2"/>
        <scheme val="minor"/>
      </rPr>
      <t>(&lt;7)</t>
    </r>
  </si>
  <si>
    <r>
      <rPr>
        <sz val="10"/>
        <rFont val="Calibri"/>
        <family val="2"/>
        <scheme val="minor"/>
      </rPr>
      <t xml:space="preserve">D. Cavaillès </t>
    </r>
    <r>
      <rPr>
        <i/>
        <sz val="10"/>
        <rFont val="Calibri"/>
        <family val="2"/>
        <scheme val="minor"/>
      </rPr>
      <t xml:space="preserve">Hérault  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Coralie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(55)</t>
    </r>
  </si>
  <si>
    <r>
      <rPr>
        <sz val="10"/>
        <rFont val="Calibri"/>
        <family val="2"/>
        <scheme val="minor"/>
      </rPr>
      <t xml:space="preserve">D. Vordy Mayrannes  écocert </t>
    </r>
    <r>
      <rPr>
        <i/>
        <sz val="10"/>
        <rFont val="Calibri"/>
        <family val="2"/>
        <scheme val="minor"/>
      </rPr>
      <t xml:space="preserve">Hérault   </t>
    </r>
    <r>
      <rPr>
        <b/>
        <i/>
        <sz val="10"/>
        <rFont val="Calibri"/>
        <family val="2"/>
        <scheme val="minor"/>
      </rPr>
      <t>Vieux Carignans</t>
    </r>
    <r>
      <rPr>
        <i/>
        <sz val="10"/>
        <rFont val="Calibri"/>
        <family val="2"/>
        <scheme val="minor"/>
      </rPr>
      <t xml:space="preserve"> 2017 </t>
    </r>
    <r>
      <rPr>
        <sz val="10"/>
        <rFont val="Calibri"/>
        <family val="2"/>
        <scheme val="minor"/>
      </rPr>
      <t>(51)</t>
    </r>
  </si>
  <si>
    <r>
      <rPr>
        <sz val="10"/>
        <rFont val="Calibri"/>
        <family val="2"/>
        <scheme val="minor"/>
      </rPr>
      <t>D. Marquise des Mûres bio libre</t>
    </r>
    <r>
      <rPr>
        <i/>
        <sz val="10"/>
        <rFont val="Calibri"/>
        <family val="2"/>
        <scheme val="minor"/>
      </rPr>
      <t xml:space="preserve"> 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Métiss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2015</t>
    </r>
    <r>
      <rPr>
        <sz val="10"/>
        <rFont val="Calibri"/>
        <family val="2"/>
        <scheme val="minor"/>
      </rPr>
      <t xml:space="preserve">  (35)</t>
    </r>
  </si>
  <si>
    <r>
      <rPr>
        <sz val="10"/>
        <rFont val="Calibri"/>
        <family val="2"/>
        <scheme val="minor"/>
      </rPr>
      <t xml:space="preserve">Terre des Chardons Costières  biodyn. </t>
    </r>
    <r>
      <rPr>
        <i/>
        <sz val="10"/>
        <rFont val="Calibri"/>
        <family val="2"/>
        <scheme val="minor"/>
      </rPr>
      <t>Gard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Bien luné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(25)</t>
    </r>
  </si>
  <si>
    <r>
      <rPr>
        <sz val="10"/>
        <rFont val="Calibri"/>
        <family val="2"/>
        <scheme val="minor"/>
      </rPr>
      <t xml:space="preserve">Chardons S. Marie des Costières  biodyn. </t>
    </r>
    <r>
      <rPr>
        <i/>
        <sz val="10"/>
        <rFont val="Calibri"/>
        <family val="2"/>
        <scheme val="minor"/>
      </rPr>
      <t>Gard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Clairette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2015</t>
    </r>
    <r>
      <rPr>
        <sz val="10"/>
        <rFont val="Calibri"/>
        <family val="2"/>
        <scheme val="minor"/>
      </rPr>
      <t xml:space="preserve"> (78)</t>
    </r>
  </si>
  <si>
    <r>
      <rPr>
        <sz val="10"/>
        <rFont val="Calibri"/>
        <family val="2"/>
        <scheme val="minor"/>
      </rPr>
      <t>D. Marquise des Mûres bio libre</t>
    </r>
    <r>
      <rPr>
        <i/>
        <sz val="10"/>
        <rFont val="Calibri"/>
        <family val="2"/>
        <scheme val="minor"/>
      </rPr>
      <t xml:space="preserve"> 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Nasaara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 (50)</t>
    </r>
  </si>
  <si>
    <r>
      <t>Biofrance bio</t>
    </r>
    <r>
      <rPr>
        <b/>
        <i/>
        <sz val="10"/>
        <rFont val="Calibri"/>
        <family val="2"/>
        <scheme val="minor"/>
      </rPr>
      <t xml:space="preserve"> Muscat doux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2016</t>
    </r>
    <r>
      <rPr>
        <sz val="10"/>
        <rFont val="Calibri"/>
        <family val="2"/>
        <scheme val="minor"/>
      </rPr>
      <t xml:space="preserve"> (72)</t>
    </r>
  </si>
  <si>
    <r>
      <rPr>
        <sz val="10"/>
        <rFont val="Calibri"/>
        <family val="2"/>
        <scheme val="minor"/>
      </rPr>
      <t>Les Vignerons Vallespir</t>
    </r>
    <r>
      <rPr>
        <i/>
        <sz val="10"/>
        <rFont val="Calibri"/>
        <family val="2"/>
        <scheme val="minor"/>
      </rPr>
      <t xml:space="preserve"> a.o.c.   P.O. </t>
    </r>
    <r>
      <rPr>
        <b/>
        <i/>
        <sz val="10"/>
        <rFont val="Calibri"/>
        <family val="2"/>
        <scheme val="minor"/>
      </rPr>
      <t>Muscat de Rivesaltes</t>
    </r>
    <r>
      <rPr>
        <i/>
        <sz val="10"/>
        <rFont val="Calibri"/>
        <family val="2"/>
        <scheme val="minor"/>
      </rPr>
      <t xml:space="preserve"> 2016</t>
    </r>
    <r>
      <rPr>
        <sz val="10"/>
        <rFont val="Calibri"/>
        <family val="2"/>
        <scheme val="minor"/>
      </rPr>
      <t xml:space="preserve"> (130)</t>
    </r>
  </si>
  <si>
    <r>
      <rPr>
        <sz val="10"/>
        <rFont val="Calibri"/>
        <family val="2"/>
        <scheme val="minor"/>
      </rPr>
      <t xml:space="preserve">Chardons S. Marie des Costières </t>
    </r>
    <r>
      <rPr>
        <i/>
        <sz val="10"/>
        <rFont val="Calibri"/>
        <family val="2"/>
        <scheme val="minor"/>
      </rPr>
      <t>Gard</t>
    </r>
    <r>
      <rPr>
        <sz val="10"/>
        <rFont val="Calibri"/>
        <family val="2"/>
        <scheme val="minor"/>
      </rPr>
      <t xml:space="preserve"> bio</t>
    </r>
    <r>
      <rPr>
        <i/>
        <sz val="10"/>
        <rFont val="Calibri"/>
        <family val="2"/>
        <scheme val="minor"/>
      </rPr>
      <t xml:space="preserve"> Clairette </t>
    </r>
    <r>
      <rPr>
        <b/>
        <i/>
        <sz val="10"/>
        <rFont val="Calibri"/>
        <family val="2"/>
        <scheme val="minor"/>
      </rPr>
      <t xml:space="preserve">Jus de raisin blanc </t>
    </r>
  </si>
  <si>
    <r>
      <rPr>
        <sz val="10"/>
        <rFont val="Calibri"/>
        <family val="2"/>
        <scheme val="minor"/>
      </rPr>
      <t>Pech d'André</t>
    </r>
    <r>
      <rPr>
        <i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bio</t>
    </r>
    <r>
      <rPr>
        <i/>
        <sz val="10"/>
        <rFont val="Calibri"/>
        <family val="2"/>
        <scheme val="minor"/>
      </rPr>
      <t xml:space="preserve"> Hérault  3 cépages </t>
    </r>
    <r>
      <rPr>
        <b/>
        <i/>
        <sz val="10"/>
        <rFont val="Calibri"/>
        <family val="2"/>
        <scheme val="minor"/>
      </rPr>
      <t>Jus de raisin panaché</t>
    </r>
  </si>
  <si>
    <r>
      <t xml:space="preserve">Caroline Rondineau  bio </t>
    </r>
    <r>
      <rPr>
        <i/>
        <sz val="10"/>
        <rFont val="Calibri"/>
        <family val="2"/>
        <scheme val="minor"/>
      </rPr>
      <t>Hérault</t>
    </r>
    <r>
      <rPr>
        <sz val="10"/>
        <rFont val="Calibri"/>
        <family val="2"/>
        <scheme val="minor"/>
      </rPr>
      <t xml:space="preserve">  </t>
    </r>
    <r>
      <rPr>
        <b/>
        <i/>
        <sz val="10"/>
        <rFont val="Calibri"/>
        <family val="2"/>
        <scheme val="minor"/>
      </rPr>
      <t>Confiture d'églantine</t>
    </r>
  </si>
  <si>
    <r>
      <t xml:space="preserve">Caroline Rondineau  bio </t>
    </r>
    <r>
      <rPr>
        <i/>
        <sz val="10"/>
        <rFont val="Calibri"/>
        <family val="2"/>
        <scheme val="minor"/>
      </rPr>
      <t>Hérault</t>
    </r>
    <r>
      <rPr>
        <sz val="10"/>
        <rFont val="Calibri"/>
        <family val="2"/>
        <scheme val="minor"/>
      </rPr>
      <t xml:space="preserve">  </t>
    </r>
    <r>
      <rPr>
        <b/>
        <i/>
        <sz val="10"/>
        <rFont val="Calibri"/>
        <family val="2"/>
        <scheme val="minor"/>
      </rPr>
      <t>Confiture d'arbouse</t>
    </r>
  </si>
  <si>
    <r>
      <t>Caroline Rondineau</t>
    </r>
    <r>
      <rPr>
        <i/>
        <sz val="1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>bio</t>
    </r>
    <r>
      <rPr>
        <i/>
        <sz val="10"/>
        <rFont val="Calibri"/>
        <family val="2"/>
        <scheme val="minor"/>
      </rPr>
      <t xml:space="preserve"> Hérault 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Pesto à l'ail des ours</t>
    </r>
  </si>
  <si>
    <r>
      <t xml:space="preserve">Caroline Rondineau bio </t>
    </r>
    <r>
      <rPr>
        <i/>
        <sz val="10"/>
        <rFont val="Calibri"/>
        <family val="2"/>
        <scheme val="minor"/>
      </rPr>
      <t>Hérault</t>
    </r>
    <r>
      <rPr>
        <sz val="10"/>
        <rFont val="Calibri"/>
        <family val="2"/>
        <scheme val="minor"/>
      </rPr>
      <t xml:space="preserve">   </t>
    </r>
    <r>
      <rPr>
        <b/>
        <i/>
        <sz val="10"/>
        <rFont val="Calibri"/>
        <family val="2"/>
        <scheme val="minor"/>
      </rPr>
      <t>Pâté végétal châtaigne/ail/champignon</t>
    </r>
  </si>
  <si>
    <r>
      <t xml:space="preserve">Association Suc  bio libre </t>
    </r>
    <r>
      <rPr>
        <i/>
        <sz val="10"/>
        <rFont val="Calibri"/>
        <family val="2"/>
        <scheme val="minor"/>
      </rPr>
      <t>Ardèche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 xml:space="preserve"> Châtaignes au naturel</t>
    </r>
  </si>
  <si>
    <r>
      <t xml:space="preserve">Association Suc   bio libre </t>
    </r>
    <r>
      <rPr>
        <i/>
        <sz val="10"/>
        <rFont val="Calibri"/>
        <family val="2"/>
        <scheme val="minor"/>
      </rPr>
      <t>Ardèche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 xml:space="preserve"> Purée de châtaigne au naturel </t>
    </r>
  </si>
  <si>
    <r>
      <t xml:space="preserve">Pisse-renard bio  </t>
    </r>
    <r>
      <rPr>
        <i/>
        <sz val="10"/>
        <rFont val="Calibri"/>
        <family val="2"/>
        <scheme val="minor"/>
      </rPr>
      <t>Ardèche</t>
    </r>
    <r>
      <rPr>
        <sz val="10"/>
        <rFont val="Calibri"/>
        <family val="2"/>
        <scheme val="minor"/>
      </rPr>
      <t xml:space="preserve">   </t>
    </r>
    <r>
      <rPr>
        <b/>
        <i/>
        <sz val="10"/>
        <rFont val="Calibri"/>
        <family val="2"/>
        <scheme val="minor"/>
      </rPr>
      <t>Crème de châtaigne</t>
    </r>
  </si>
  <si>
    <r>
      <t xml:space="preserve">Biofrance bio  </t>
    </r>
    <r>
      <rPr>
        <i/>
        <sz val="10"/>
        <rFont val="Calibri"/>
        <family val="2"/>
        <scheme val="minor"/>
      </rPr>
      <t>Aude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Eau de fleur d'oranger</t>
    </r>
  </si>
  <si>
    <r>
      <t xml:space="preserve">PATES ET MOUTARDE bio
</t>
    </r>
    <r>
      <rPr>
        <b/>
        <sz val="10"/>
        <rFont val="Calibri"/>
        <family val="2"/>
        <scheme val="minor"/>
      </rPr>
      <t xml:space="preserve">Thibaud Gery  
Ferme Bouteille - Drôme </t>
    </r>
  </si>
  <si>
    <r>
      <t xml:space="preserve">Blé dur </t>
    </r>
    <r>
      <rPr>
        <b/>
        <i/>
        <sz val="10"/>
        <rFont val="Calibri"/>
        <family val="2"/>
        <scheme val="minor"/>
      </rPr>
      <t xml:space="preserve"> Pennes semi-complètes</t>
    </r>
  </si>
  <si>
    <r>
      <rPr>
        <i/>
        <sz val="10"/>
        <rFont val="Calibri"/>
        <family val="2"/>
        <scheme val="minor"/>
      </rPr>
      <t xml:space="preserve">Engrain  </t>
    </r>
    <r>
      <rPr>
        <b/>
        <i/>
        <sz val="10"/>
        <rFont val="Calibri"/>
        <family val="2"/>
        <scheme val="minor"/>
      </rPr>
      <t xml:space="preserve"> Fusilli semi-complètes</t>
    </r>
  </si>
  <si>
    <r>
      <rPr>
        <b/>
        <u/>
        <sz val="10"/>
        <color theme="1"/>
        <rFont val="Calibri"/>
        <family val="2"/>
        <scheme val="minor"/>
      </rPr>
      <t>ANCHOIS DE COLLIOURE</t>
    </r>
    <r>
      <rPr>
        <b/>
        <sz val="10"/>
        <color theme="1"/>
        <rFont val="Calibri"/>
        <family val="2"/>
        <scheme val="minor"/>
      </rPr>
      <t xml:space="preserve">
Desclaux</t>
    </r>
  </si>
  <si>
    <r>
      <rPr>
        <b/>
        <u/>
        <sz val="10"/>
        <color theme="1"/>
        <rFont val="Calibri"/>
        <family val="2"/>
        <scheme val="minor"/>
      </rPr>
      <t>CONSERVES</t>
    </r>
    <r>
      <rPr>
        <b/>
        <sz val="10"/>
        <color theme="1"/>
        <rFont val="Calibri"/>
        <family val="2"/>
        <scheme val="minor"/>
      </rPr>
      <t xml:space="preserve">
Gaec Caudemique 
Aude</t>
    </r>
  </si>
  <si>
    <r>
      <t xml:space="preserve">Gaec de Faral  </t>
    </r>
    <r>
      <rPr>
        <i/>
        <sz val="10"/>
        <rFont val="Calibri"/>
        <family val="2"/>
        <scheme val="minor"/>
      </rPr>
      <t xml:space="preserve"> Aveyron</t>
    </r>
    <r>
      <rPr>
        <sz val="10"/>
        <rFont val="Calibri"/>
        <family val="2"/>
        <scheme val="minor"/>
      </rPr>
      <t xml:space="preserve"> quasi bio </t>
    </r>
    <r>
      <rPr>
        <b/>
        <i/>
        <sz val="10"/>
        <rFont val="Calibri"/>
        <family val="2"/>
        <scheme val="minor"/>
      </rPr>
      <t>Tomme de brebis</t>
    </r>
  </si>
  <si>
    <r>
      <rPr>
        <b/>
        <u/>
        <sz val="10"/>
        <rFont val="Calibri"/>
        <family val="2"/>
        <scheme val="minor"/>
      </rPr>
      <t xml:space="preserve">MIELS </t>
    </r>
    <r>
      <rPr>
        <u/>
        <sz val="10"/>
        <rFont val="Calibri"/>
        <family val="2"/>
        <scheme val="minor"/>
      </rPr>
      <t>bio libre</t>
    </r>
    <r>
      <rPr>
        <b/>
        <sz val="10"/>
        <rFont val="Calibri"/>
        <family val="2"/>
        <scheme val="minor"/>
      </rPr>
      <t xml:space="preserve">
Mas de Cournon
</t>
    </r>
    <r>
      <rPr>
        <i/>
        <sz val="10"/>
        <rFont val="Calibri"/>
        <family val="2"/>
        <scheme val="minor"/>
      </rPr>
      <t xml:space="preserve"> Th. Galiano</t>
    </r>
    <r>
      <rPr>
        <b/>
        <sz val="10"/>
        <rFont val="Calibri"/>
        <family val="2"/>
        <scheme val="minor"/>
      </rPr>
      <t xml:space="preserve">
</t>
    </r>
    <r>
      <rPr>
        <i/>
        <sz val="10"/>
        <rFont val="Calibri"/>
        <family val="2"/>
        <scheme val="minor"/>
      </rPr>
      <t>Gard</t>
    </r>
  </si>
  <si>
    <r>
      <rPr>
        <b/>
        <u/>
        <sz val="10"/>
        <color theme="1"/>
        <rFont val="Calibri"/>
        <family val="2"/>
        <scheme val="minor"/>
      </rPr>
      <t xml:space="preserve">CHOCOLAT NOIR bio </t>
    </r>
    <r>
      <rPr>
        <sz val="10"/>
        <color theme="1"/>
        <rFont val="Calibri"/>
        <family val="2"/>
        <scheme val="minor"/>
      </rPr>
      <t xml:space="preserve">
Côte d'Ivoire/Drôme
Amonah</t>
    </r>
  </si>
  <si>
    <r>
      <rPr>
        <b/>
        <sz val="10"/>
        <rFont val="Calibri"/>
        <family val="2"/>
        <scheme val="minor"/>
      </rPr>
      <t>Disques chocolat</t>
    </r>
    <r>
      <rPr>
        <sz val="10"/>
        <rFont val="Calibri"/>
        <family val="2"/>
        <scheme val="minor"/>
      </rPr>
      <t xml:space="preserve">
4 à 75%, 3 à  85%, 3 piment/sel, 3 coco, 3 gingembre, 4 praliné</t>
    </r>
  </si>
  <si>
    <r>
      <rPr>
        <b/>
        <sz val="10"/>
        <rFont val="Calibri"/>
        <family val="2"/>
        <scheme val="minor"/>
      </rPr>
      <t>Bouteilles de bière</t>
    </r>
    <r>
      <rPr>
        <sz val="10"/>
        <rFont val="Calibri"/>
        <family val="2"/>
        <scheme val="minor"/>
      </rPr>
      <t xml:space="preserve">
3 blondes, 1 ambrée,1 triple fermentation, 1 india pale ale</t>
    </r>
  </si>
  <si>
    <r>
      <t xml:space="preserve">Quinoa,  Sucre de canne, Haricot noir  : </t>
    </r>
    <r>
      <rPr>
        <b/>
        <i/>
        <sz val="10"/>
        <rFont val="Calibri"/>
        <family val="2"/>
        <scheme val="minor"/>
      </rPr>
      <t>colis des 3 produits</t>
    </r>
  </si>
  <si>
    <r>
      <rPr>
        <b/>
        <u/>
        <sz val="10"/>
        <color theme="1"/>
        <rFont val="Calibri"/>
        <family val="2"/>
        <scheme val="minor"/>
      </rPr>
      <t>HUILES D'OLIVE</t>
    </r>
    <r>
      <rPr>
        <sz val="10"/>
        <color theme="1"/>
        <rFont val="Calibri"/>
        <family val="2"/>
        <scheme val="minor"/>
      </rPr>
      <t xml:space="preserve">
 Terroir du Priorat  a.o.c Siurana  Espagne </t>
    </r>
  </si>
  <si>
    <r>
      <t xml:space="preserve">Prix producteur  - </t>
    </r>
    <r>
      <rPr>
        <b/>
        <i/>
        <sz val="10"/>
        <rFont val="Calibri"/>
        <family val="2"/>
        <scheme val="minor"/>
      </rPr>
      <t>Huile d’olive</t>
    </r>
  </si>
  <si>
    <r>
      <t xml:space="preserve">Prix producteur  - </t>
    </r>
    <r>
      <rPr>
        <b/>
        <i/>
        <sz val="10"/>
        <rFont val="Calibri"/>
        <family val="2"/>
        <scheme val="minor"/>
      </rPr>
      <t xml:space="preserve">Huile d’olive </t>
    </r>
    <r>
      <rPr>
        <i/>
        <sz val="10"/>
        <rFont val="Calibri"/>
        <family val="2"/>
        <scheme val="minor"/>
      </rPr>
      <t>bio</t>
    </r>
  </si>
  <si>
    <t>8 X 1 kg</t>
  </si>
  <si>
    <t>rond blanc</t>
  </si>
  <si>
    <t>1 kg</t>
  </si>
  <si>
    <r>
      <rPr>
        <b/>
        <u/>
        <sz val="10"/>
        <color theme="1"/>
        <rFont val="Calibri"/>
        <family val="2"/>
        <scheme val="minor"/>
      </rPr>
      <t>Produits solidaires</t>
    </r>
    <r>
      <rPr>
        <sz val="10"/>
        <color theme="1"/>
        <rFont val="Calibri"/>
        <family val="2"/>
        <scheme val="minor"/>
      </rPr>
      <t xml:space="preserve">
Andines</t>
    </r>
  </si>
  <si>
    <r>
      <rPr>
        <b/>
        <u/>
        <sz val="10"/>
        <color theme="1"/>
        <rFont val="Calibri"/>
        <family val="2"/>
        <scheme val="minor"/>
      </rPr>
      <t>BIERE artisanale</t>
    </r>
    <r>
      <rPr>
        <b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La Manivelle  Drôme</t>
    </r>
  </si>
  <si>
    <r>
      <t xml:space="preserve">Tapenade </t>
    </r>
    <r>
      <rPr>
        <b/>
        <sz val="10"/>
        <rFont val="Calibri"/>
        <family val="2"/>
        <scheme val="minor"/>
      </rPr>
      <t>verte</t>
    </r>
  </si>
  <si>
    <r>
      <t xml:space="preserve">Tapenade </t>
    </r>
    <r>
      <rPr>
        <b/>
        <sz val="10"/>
        <rFont val="Calibri"/>
        <family val="2"/>
        <scheme val="minor"/>
      </rPr>
      <t>noire</t>
    </r>
    <r>
      <rPr>
        <sz val="7"/>
        <rFont val="Arial"/>
        <family val="2"/>
        <charset val="1"/>
      </rPr>
      <t/>
    </r>
  </si>
  <si>
    <r>
      <t>(environ 10,5 kg selon séchage de 1 à 2 ans)</t>
    </r>
    <r>
      <rPr>
        <b/>
        <sz val="10"/>
        <rFont val="Calibri"/>
        <family val="2"/>
        <scheme val="minor"/>
      </rPr>
      <t xml:space="preserve"> Jambon</t>
    </r>
  </si>
  <si>
    <r>
      <rPr>
        <sz val="10"/>
        <rFont val="Calibri"/>
        <family val="2"/>
        <scheme val="minor"/>
      </rPr>
      <t xml:space="preserve">(environ 350 g pièce au chargement) </t>
    </r>
    <r>
      <rPr>
        <b/>
        <sz val="10"/>
        <rFont val="Calibri"/>
        <family val="2"/>
        <scheme val="minor"/>
      </rPr>
      <t>Saucisse</t>
    </r>
  </si>
  <si>
    <r>
      <rPr>
        <sz val="10"/>
        <rFont val="Calibri"/>
        <family val="2"/>
        <scheme val="minor"/>
      </rPr>
      <t>(environ 350 g pièce au chargement)</t>
    </r>
    <r>
      <rPr>
        <b/>
        <sz val="10"/>
        <rFont val="Calibri"/>
        <family val="2"/>
        <scheme val="minor"/>
      </rPr>
      <t xml:space="preserve"> Saucisson</t>
    </r>
  </si>
  <si>
    <r>
      <rPr>
        <b/>
        <sz val="10"/>
        <rFont val="Calibri"/>
        <family val="2"/>
        <scheme val="minor"/>
      </rPr>
      <t>Foie gras de canard entier</t>
    </r>
    <r>
      <rPr>
        <i/>
        <sz val="7"/>
        <rFont val="Arial"/>
        <family val="2"/>
        <charset val="1"/>
      </rPr>
      <t/>
    </r>
  </si>
  <si>
    <r>
      <rPr>
        <sz val="10"/>
        <rFont val="Calibri"/>
        <family val="2"/>
        <scheme val="minor"/>
      </rPr>
      <t xml:space="preserve">Biofrance   a.o.c.  bio </t>
    </r>
    <r>
      <rPr>
        <b/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Aude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Cellier de Segur Rouge</t>
    </r>
    <r>
      <rPr>
        <sz val="10"/>
        <rFont val="Calibri"/>
        <family val="2"/>
        <scheme val="minor"/>
      </rPr>
      <t xml:space="preserve"> 2016 (81)</t>
    </r>
  </si>
  <si>
    <r>
      <rPr>
        <sz val="10"/>
        <rFont val="Calibri"/>
        <family val="2"/>
        <scheme val="minor"/>
      </rPr>
      <t xml:space="preserve">Biofrance   a.o.c.  bio  </t>
    </r>
    <r>
      <rPr>
        <i/>
        <sz val="10"/>
        <rFont val="Calibri"/>
        <family val="2"/>
        <scheme val="minor"/>
      </rPr>
      <t>Aude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Cellier de Segur Blanc</t>
    </r>
    <r>
      <rPr>
        <sz val="10"/>
        <rFont val="Calibri"/>
        <family val="2"/>
        <scheme val="minor"/>
      </rPr>
      <t xml:space="preserve"> 2017 (81)</t>
    </r>
  </si>
  <si>
    <r>
      <t xml:space="preserve">D. </t>
    </r>
    <r>
      <rPr>
        <sz val="10"/>
        <rFont val="Calibri"/>
        <family val="2"/>
        <scheme val="minor"/>
      </rPr>
      <t xml:space="preserve">Cavaillès   v.d.t.  </t>
    </r>
    <r>
      <rPr>
        <i/>
        <sz val="10"/>
        <rFont val="Calibri"/>
        <family val="2"/>
        <scheme val="minor"/>
      </rPr>
      <t>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En Minerve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Rouge</t>
    </r>
    <r>
      <rPr>
        <sz val="10"/>
        <rFont val="Calibri"/>
        <family val="2"/>
        <scheme val="minor"/>
      </rPr>
      <t xml:space="preserve"> (55)</t>
    </r>
  </si>
  <si>
    <r>
      <rPr>
        <b/>
        <sz val="10"/>
        <color indexed="8"/>
        <rFont val="Calibri"/>
        <family val="2"/>
        <scheme val="minor"/>
      </rPr>
      <t>liquide vaisselle 1L</t>
    </r>
    <r>
      <rPr>
        <sz val="10"/>
        <color indexed="8"/>
        <rFont val="Calibri"/>
        <family val="2"/>
        <scheme val="minor"/>
      </rPr>
      <t>, main (romarin)</t>
    </r>
  </si>
  <si>
    <r>
      <rPr>
        <b/>
        <sz val="10"/>
        <color indexed="8"/>
        <rFont val="Calibri"/>
        <family val="2"/>
        <scheme val="minor"/>
      </rPr>
      <t>liquide vaisselle 5L</t>
    </r>
    <r>
      <rPr>
        <sz val="10"/>
        <color indexed="8"/>
        <rFont val="Calibri"/>
        <family val="2"/>
        <scheme val="minor"/>
      </rPr>
      <t>, main (romarin)</t>
    </r>
  </si>
  <si>
    <r>
      <rPr>
        <b/>
        <sz val="10"/>
        <color indexed="8"/>
        <rFont val="Calibri"/>
        <family val="2"/>
        <scheme val="minor"/>
      </rPr>
      <t>nettoyant multi-usage 1L</t>
    </r>
    <r>
      <rPr>
        <sz val="10"/>
        <color indexed="8"/>
        <rFont val="Calibri"/>
        <family val="2"/>
        <scheme val="minor"/>
      </rPr>
      <t xml:space="preserve"> pour sols et surfaces (romarin)</t>
    </r>
  </si>
  <si>
    <r>
      <rPr>
        <b/>
        <sz val="10"/>
        <color indexed="8"/>
        <rFont val="Calibri"/>
        <family val="2"/>
        <scheme val="minor"/>
      </rPr>
      <t>nettoyant multi-usage 5L</t>
    </r>
    <r>
      <rPr>
        <sz val="10"/>
        <color indexed="8"/>
        <rFont val="Calibri"/>
        <family val="2"/>
        <scheme val="minor"/>
      </rPr>
      <t xml:space="preserve"> pour sols et surfaces (romarin)</t>
    </r>
  </si>
  <si>
    <r>
      <rPr>
        <b/>
        <sz val="10"/>
        <color indexed="8"/>
        <rFont val="Calibri"/>
        <family val="2"/>
        <scheme val="minor"/>
      </rPr>
      <t>lessive liquide 5L</t>
    </r>
    <r>
      <rPr>
        <sz val="10"/>
        <color indexed="8"/>
        <rFont val="Calibri"/>
        <family val="2"/>
        <scheme val="minor"/>
      </rPr>
      <t>, machine (lavandin)</t>
    </r>
  </si>
  <si>
    <r>
      <rPr>
        <b/>
        <sz val="10"/>
        <color indexed="8"/>
        <rFont val="Calibri"/>
        <family val="2"/>
        <scheme val="minor"/>
      </rPr>
      <t>assouplissant 5L</t>
    </r>
    <r>
      <rPr>
        <sz val="10"/>
        <color indexed="8"/>
        <rFont val="Calibri"/>
        <family val="2"/>
        <scheme val="minor"/>
      </rPr>
      <t>, machine (lavandin)</t>
    </r>
  </si>
  <si>
    <r>
      <rPr>
        <b/>
        <sz val="10"/>
        <color indexed="8"/>
        <rFont val="Calibri"/>
        <family val="2"/>
        <scheme val="minor"/>
      </rPr>
      <t>savon liquide de Marseille 1L</t>
    </r>
    <r>
      <rPr>
        <sz val="10"/>
        <color indexed="8"/>
        <rFont val="Calibri"/>
        <family val="2"/>
        <scheme val="minor"/>
      </rPr>
      <t xml:space="preserve"> main</t>
    </r>
  </si>
  <si>
    <r>
      <rPr>
        <b/>
        <sz val="10"/>
        <color indexed="8"/>
        <rFont val="Calibri"/>
        <family val="2"/>
        <scheme val="minor"/>
      </rPr>
      <t>gel douche cheveux et corps 1L</t>
    </r>
    <r>
      <rPr>
        <sz val="10"/>
        <color indexed="8"/>
        <rFont val="Calibri"/>
        <family val="2"/>
        <scheme val="minor"/>
      </rPr>
      <t xml:space="preserve"> (lavande)</t>
    </r>
  </si>
  <si>
    <r>
      <rPr>
        <b/>
        <sz val="10"/>
        <color indexed="8"/>
        <rFont val="Calibri"/>
        <family val="2"/>
        <scheme val="minor"/>
      </rPr>
      <t>shampoing usage fréquent 1L</t>
    </r>
    <r>
      <rPr>
        <sz val="10"/>
        <color indexed="8"/>
        <rFont val="Calibri"/>
        <family val="2"/>
        <scheme val="minor"/>
      </rPr>
      <t xml:space="preserve"> (lavande et eaux florales)</t>
    </r>
  </si>
  <si>
    <t>20 disques de 70g</t>
  </si>
  <si>
    <t>Marchandises à venir retirer et payer sur place</t>
  </si>
  <si>
    <t>SURPLUS RAF 2019</t>
  </si>
  <si>
    <r>
      <t xml:space="preserve">Remise à Flots 2019 -  AMAP Réunion Père Lachaise - </t>
    </r>
    <r>
      <rPr>
        <b/>
        <sz val="10"/>
        <color rgb="FFC00000"/>
        <rFont val="Helvetica"/>
      </rPr>
      <t>amapperelachaisepeniche@gmail.com</t>
    </r>
    <r>
      <rPr>
        <b/>
        <sz val="10"/>
        <color indexed="8"/>
        <rFont val="Helvetica"/>
      </rPr>
      <t xml:space="preserve"> -</t>
    </r>
  </si>
  <si>
    <t>le dimanche 29 septembre 2019 de 15h à 17h</t>
  </si>
  <si>
    <t>A payer en espèces de préférence</t>
  </si>
  <si>
    <t>prix au 24/09/2019</t>
  </si>
</sst>
</file>

<file path=xl/styles.xml><?xml version="1.0" encoding="utf-8"?>
<styleSheet xmlns="http://schemas.openxmlformats.org/spreadsheetml/2006/main">
  <numFmts count="3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[$€-2]0.00"/>
  </numFmts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Helvetica"/>
    </font>
    <font>
      <b/>
      <sz val="10"/>
      <color rgb="FFC00000"/>
      <name val="Helvetica"/>
    </font>
    <font>
      <b/>
      <sz val="9"/>
      <color indexed="8"/>
      <name val="Helvetica"/>
    </font>
    <font>
      <b/>
      <sz val="11"/>
      <color indexed="8"/>
      <name val="Arial"/>
      <family val="2"/>
    </font>
    <font>
      <b/>
      <sz val="11"/>
      <color indexed="14"/>
      <name val="Arial"/>
      <family val="2"/>
    </font>
    <font>
      <b/>
      <sz val="9"/>
      <color indexed="8"/>
      <name val="Arial"/>
      <family val="2"/>
    </font>
    <font>
      <sz val="10"/>
      <name val="Verdana"/>
      <family val="2"/>
      <charset val="1"/>
    </font>
    <font>
      <sz val="7"/>
      <name val="Arial"/>
      <family val="2"/>
      <charset val="1"/>
    </font>
    <font>
      <sz val="11"/>
      <color rgb="FF0070C0"/>
      <name val="Calibri"/>
      <family val="2"/>
    </font>
    <font>
      <sz val="10"/>
      <color indexed="8"/>
      <name val="Arial Unicode MS"/>
      <family val="2"/>
    </font>
    <font>
      <sz val="10"/>
      <color indexed="8"/>
      <name val="Helvetica"/>
    </font>
    <font>
      <b/>
      <sz val="12"/>
      <color indexed="21"/>
      <name val="Helvetica"/>
    </font>
    <font>
      <b/>
      <u/>
      <sz val="8"/>
      <color indexed="8"/>
      <name val="Helvetica"/>
    </font>
    <font>
      <b/>
      <sz val="8"/>
      <color indexed="8"/>
      <name val="Helvetica"/>
    </font>
    <font>
      <sz val="9"/>
      <color indexed="8"/>
      <name val="Helvetica"/>
    </font>
    <font>
      <b/>
      <sz val="11"/>
      <color rgb="FF00B0F0"/>
      <name val="Arial"/>
      <family val="2"/>
    </font>
    <font>
      <b/>
      <sz val="11"/>
      <color rgb="FF00B050"/>
      <name val="Arial"/>
      <family val="2"/>
    </font>
    <font>
      <b/>
      <sz val="14"/>
      <color indexed="8"/>
      <name val="Calibri"/>
      <family val="2"/>
      <scheme val="minor"/>
    </font>
    <font>
      <b/>
      <sz val="9"/>
      <color rgb="FFFF0000"/>
      <name val="Helvetica"/>
    </font>
    <font>
      <b/>
      <sz val="10"/>
      <name val="Calibri"/>
      <family val="2"/>
    </font>
    <font>
      <b/>
      <sz val="10"/>
      <color indexed="8"/>
      <name val="Arial"/>
      <family val="2"/>
    </font>
    <font>
      <sz val="10"/>
      <color rgb="FF0070C0"/>
      <name val="Calibri"/>
      <family val="2"/>
    </font>
    <font>
      <sz val="10"/>
      <color theme="1"/>
      <name val="Calibri"/>
      <family val="2"/>
      <scheme val="minor"/>
    </font>
    <font>
      <i/>
      <sz val="7"/>
      <name val="Arial"/>
      <family val="2"/>
      <charset val="1"/>
    </font>
    <font>
      <b/>
      <u/>
      <sz val="10"/>
      <color theme="1"/>
      <name val="Calibri"/>
      <family val="2"/>
    </font>
    <font>
      <b/>
      <sz val="10"/>
      <color theme="1"/>
      <name val="Calibri"/>
      <family val="2"/>
    </font>
    <font>
      <b/>
      <u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1"/>
      <color rgb="FFFF0000"/>
      <name val="Helvetica"/>
    </font>
    <font>
      <b/>
      <i/>
      <sz val="11"/>
      <color rgb="FF00B0F0"/>
      <name val="Helvetica"/>
    </font>
    <font>
      <b/>
      <i/>
      <sz val="11"/>
      <color indexed="21"/>
      <name val="Helvetica"/>
    </font>
    <font>
      <b/>
      <sz val="11"/>
      <color indexed="8"/>
      <name val="Helvetica"/>
    </font>
    <font>
      <b/>
      <sz val="10"/>
      <color theme="9" tint="-0.249977111117893"/>
      <name val="Helvetica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8" tint="0.59999389629810485"/>
        <bgColor indexed="26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1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232">
    <xf numFmtId="0" fontId="0" fillId="0" borderId="0" xfId="0"/>
    <xf numFmtId="49" fontId="4" fillId="0" borderId="4" xfId="0" applyNumberFormat="1" applyFont="1" applyFill="1" applyBorder="1" applyAlignment="1">
      <alignment horizontal="center" vertical="top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2" fillId="0" borderId="1" xfId="0" applyNumberFormat="1" applyFont="1" applyFill="1" applyBorder="1" applyAlignment="1">
      <alignment vertical="center" wrapText="1"/>
    </xf>
    <xf numFmtId="0" fontId="0" fillId="0" borderId="0" xfId="0" applyBorder="1"/>
    <xf numFmtId="49" fontId="4" fillId="0" borderId="4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9" xfId="0" applyNumberFormat="1" applyFont="1" applyFill="1" applyBorder="1" applyAlignment="1">
      <alignment horizontal="center" vertical="center" wrapText="1"/>
    </xf>
    <xf numFmtId="49" fontId="12" fillId="0" borderId="13" xfId="0" applyNumberFormat="1" applyFont="1" applyFill="1" applyBorder="1" applyAlignment="1">
      <alignment horizontal="center" vertical="center" wrapText="1"/>
    </xf>
    <xf numFmtId="164" fontId="2" fillId="2" borderId="13" xfId="0" applyNumberFormat="1" applyFont="1" applyFill="1" applyBorder="1" applyAlignment="1">
      <alignment vertical="center" wrapText="1"/>
    </xf>
    <xf numFmtId="164" fontId="2" fillId="0" borderId="6" xfId="0" applyNumberFormat="1" applyFont="1" applyFill="1" applyBorder="1" applyAlignment="1">
      <alignment vertical="center" wrapText="1"/>
    </xf>
    <xf numFmtId="164" fontId="2" fillId="0" borderId="9" xfId="0" applyNumberFormat="1" applyFont="1" applyFill="1" applyBorder="1" applyAlignment="1">
      <alignment vertical="center" wrapText="1"/>
    </xf>
    <xf numFmtId="49" fontId="7" fillId="6" borderId="4" xfId="0" applyNumberFormat="1" applyFont="1" applyFill="1" applyBorder="1" applyAlignment="1">
      <alignment horizontal="center" vertical="center" wrapText="1"/>
    </xf>
    <xf numFmtId="0" fontId="12" fillId="6" borderId="6" xfId="0" applyNumberFormat="1" applyFont="1" applyFill="1" applyBorder="1" applyAlignment="1">
      <alignment horizontal="center" vertical="center" wrapText="1"/>
    </xf>
    <xf numFmtId="0" fontId="12" fillId="6" borderId="9" xfId="0" applyNumberFormat="1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vertical="center" wrapText="1"/>
    </xf>
    <xf numFmtId="49" fontId="19" fillId="4" borderId="1" xfId="0" applyNumberFormat="1" applyFont="1" applyFill="1" applyBorder="1" applyAlignment="1">
      <alignment horizontal="left" vertical="center" wrapText="1"/>
    </xf>
    <xf numFmtId="49" fontId="20" fillId="0" borderId="4" xfId="0" applyNumberFormat="1" applyFont="1" applyFill="1" applyBorder="1" applyAlignment="1">
      <alignment horizontal="center" vertical="center" wrapText="1"/>
    </xf>
    <xf numFmtId="44" fontId="10" fillId="7" borderId="6" xfId="1" applyFont="1" applyFill="1" applyBorder="1" applyAlignment="1">
      <alignment vertical="center"/>
    </xf>
    <xf numFmtId="49" fontId="12" fillId="0" borderId="31" xfId="0" applyNumberFormat="1" applyFont="1" applyFill="1" applyBorder="1" applyAlignment="1">
      <alignment horizontal="center" vertical="center" wrapText="1"/>
    </xf>
    <xf numFmtId="164" fontId="2" fillId="2" borderId="31" xfId="0" applyNumberFormat="1" applyFont="1" applyFill="1" applyBorder="1" applyAlignment="1">
      <alignment vertical="center" wrapText="1"/>
    </xf>
    <xf numFmtId="49" fontId="22" fillId="6" borderId="4" xfId="0" applyNumberFormat="1" applyFont="1" applyFill="1" applyBorder="1" applyAlignment="1">
      <alignment horizontal="center" vertical="center" wrapText="1"/>
    </xf>
    <xf numFmtId="0" fontId="23" fillId="6" borderId="6" xfId="2" applyFont="1" applyFill="1" applyBorder="1" applyAlignment="1">
      <alignment horizontal="center" vertical="center"/>
    </xf>
    <xf numFmtId="0" fontId="23" fillId="6" borderId="1" xfId="2" applyFont="1" applyFill="1" applyBorder="1" applyAlignment="1">
      <alignment horizontal="center" vertical="center"/>
    </xf>
    <xf numFmtId="0" fontId="23" fillId="6" borderId="9" xfId="2" applyFont="1" applyFill="1" applyBorder="1" applyAlignment="1">
      <alignment horizontal="center" vertical="center"/>
    </xf>
    <xf numFmtId="0" fontId="23" fillId="6" borderId="13" xfId="2" applyFont="1" applyFill="1" applyBorder="1" applyAlignment="1">
      <alignment horizontal="center" vertical="center"/>
    </xf>
    <xf numFmtId="0" fontId="24" fillId="0" borderId="0" xfId="0" applyFont="1" applyBorder="1"/>
    <xf numFmtId="0" fontId="24" fillId="0" borderId="0" xfId="0" applyFont="1"/>
    <xf numFmtId="49" fontId="12" fillId="0" borderId="35" xfId="0" applyNumberFormat="1" applyFont="1" applyFill="1" applyBorder="1" applyAlignment="1">
      <alignment horizontal="center" vertical="center" wrapText="1"/>
    </xf>
    <xf numFmtId="164" fontId="2" fillId="2" borderId="35" xfId="0" applyNumberFormat="1" applyFont="1" applyFill="1" applyBorder="1" applyAlignment="1">
      <alignment vertical="center" wrapText="1"/>
    </xf>
    <xf numFmtId="0" fontId="23" fillId="6" borderId="6" xfId="2" applyFont="1" applyFill="1" applyBorder="1" applyAlignment="1">
      <alignment horizontal="center"/>
    </xf>
    <xf numFmtId="49" fontId="12" fillId="0" borderId="13" xfId="0" applyNumberFormat="1" applyFont="1" applyFill="1" applyBorder="1" applyAlignment="1">
      <alignment horizontal="center" wrapText="1"/>
    </xf>
    <xf numFmtId="0" fontId="23" fillId="6" borderId="31" xfId="2" applyFont="1" applyFill="1" applyBorder="1" applyAlignment="1">
      <alignment horizontal="center"/>
    </xf>
    <xf numFmtId="164" fontId="2" fillId="2" borderId="31" xfId="0" applyNumberFormat="1" applyFont="1" applyFill="1" applyBorder="1" applyAlignment="1">
      <alignment wrapText="1"/>
    </xf>
    <xf numFmtId="164" fontId="2" fillId="2" borderId="13" xfId="0" applyNumberFormat="1" applyFont="1" applyFill="1" applyBorder="1" applyAlignment="1">
      <alignment wrapText="1"/>
    </xf>
    <xf numFmtId="0" fontId="23" fillId="6" borderId="13" xfId="2" applyFont="1" applyFill="1" applyBorder="1" applyAlignment="1">
      <alignment horizontal="center"/>
    </xf>
    <xf numFmtId="49" fontId="12" fillId="0" borderId="35" xfId="0" applyNumberFormat="1" applyFont="1" applyFill="1" applyBorder="1" applyAlignment="1">
      <alignment horizontal="center" wrapText="1"/>
    </xf>
    <xf numFmtId="164" fontId="2" fillId="2" borderId="35" xfId="0" applyNumberFormat="1" applyFont="1" applyFill="1" applyBorder="1" applyAlignment="1">
      <alignment wrapText="1"/>
    </xf>
    <xf numFmtId="0" fontId="0" fillId="0" borderId="0" xfId="0" applyAlignment="1">
      <alignment horizontal="center" vertical="center"/>
    </xf>
    <xf numFmtId="164" fontId="2" fillId="2" borderId="13" xfId="0" applyNumberFormat="1" applyFont="1" applyFill="1" applyBorder="1" applyAlignment="1">
      <alignment horizontal="right" vertical="center" wrapText="1"/>
    </xf>
    <xf numFmtId="0" fontId="24" fillId="0" borderId="1" xfId="0" applyFont="1" applyBorder="1"/>
    <xf numFmtId="164" fontId="2" fillId="2" borderId="1" xfId="0" applyNumberFormat="1" applyFont="1" applyFill="1" applyBorder="1" applyAlignment="1">
      <alignment horizontal="right" vertical="center" wrapText="1"/>
    </xf>
    <xf numFmtId="8" fontId="10" fillId="7" borderId="1" xfId="1" applyNumberFormat="1" applyFont="1" applyFill="1" applyBorder="1" applyAlignment="1">
      <alignment vertical="center"/>
    </xf>
    <xf numFmtId="49" fontId="2" fillId="0" borderId="17" xfId="0" applyNumberFormat="1" applyFont="1" applyFill="1" applyBorder="1" applyAlignment="1">
      <alignment horizontal="center" vertical="center" wrapText="1"/>
    </xf>
    <xf numFmtId="0" fontId="21" fillId="0" borderId="9" xfId="2" applyFont="1" applyFill="1" applyBorder="1" applyAlignment="1">
      <alignment horizontal="left" vertical="center" wrapText="1"/>
    </xf>
    <xf numFmtId="0" fontId="24" fillId="0" borderId="6" xfId="0" applyFont="1" applyBorder="1"/>
    <xf numFmtId="0" fontId="30" fillId="5" borderId="51" xfId="2" applyFont="1" applyFill="1" applyBorder="1" applyAlignment="1">
      <alignment vertical="center"/>
    </xf>
    <xf numFmtId="44" fontId="23" fillId="7" borderId="13" xfId="1" applyNumberFormat="1" applyFont="1" applyFill="1" applyBorder="1" applyAlignment="1">
      <alignment vertical="center"/>
    </xf>
    <xf numFmtId="0" fontId="30" fillId="0" borderId="51" xfId="2" applyFont="1" applyFill="1" applyBorder="1" applyAlignment="1">
      <alignment vertical="center" wrapText="1"/>
    </xf>
    <xf numFmtId="44" fontId="23" fillId="7" borderId="13" xfId="1" applyNumberFormat="1" applyFont="1" applyFill="1" applyBorder="1" applyAlignment="1"/>
    <xf numFmtId="0" fontId="30" fillId="0" borderId="52" xfId="2" applyFont="1" applyFill="1" applyBorder="1" applyAlignment="1">
      <alignment vertical="center" wrapText="1"/>
    </xf>
    <xf numFmtId="0" fontId="30" fillId="0" borderId="52" xfId="2" applyFont="1" applyFill="1" applyBorder="1" applyAlignment="1">
      <alignment horizontal="left" vertical="center"/>
    </xf>
    <xf numFmtId="44" fontId="23" fillId="7" borderId="13" xfId="1" applyNumberFormat="1" applyFont="1" applyFill="1" applyBorder="1" applyAlignment="1">
      <alignment horizontal="center" vertical="center"/>
    </xf>
    <xf numFmtId="0" fontId="30" fillId="5" borderId="40" xfId="2" applyFont="1" applyFill="1" applyBorder="1" applyAlignment="1">
      <alignment horizontal="left" vertical="center"/>
    </xf>
    <xf numFmtId="44" fontId="23" fillId="7" borderId="6" xfId="1" applyNumberFormat="1" applyFont="1" applyFill="1" applyBorder="1" applyAlignment="1">
      <alignment horizontal="center" vertical="center"/>
    </xf>
    <xf numFmtId="0" fontId="30" fillId="5" borderId="49" xfId="2" applyFont="1" applyFill="1" applyBorder="1" applyAlignment="1">
      <alignment horizontal="left" vertical="center"/>
    </xf>
    <xf numFmtId="44" fontId="23" fillId="7" borderId="9" xfId="1" applyNumberFormat="1" applyFont="1" applyFill="1" applyBorder="1" applyAlignment="1">
      <alignment horizontal="center" vertical="center"/>
    </xf>
    <xf numFmtId="8" fontId="10" fillId="7" borderId="6" xfId="1" applyNumberFormat="1" applyFont="1" applyFill="1" applyBorder="1" applyAlignment="1"/>
    <xf numFmtId="164" fontId="2" fillId="2" borderId="6" xfId="0" applyNumberFormat="1" applyFont="1" applyFill="1" applyBorder="1" applyAlignment="1">
      <alignment horizontal="right" vertical="center" wrapText="1"/>
    </xf>
    <xf numFmtId="8" fontId="10" fillId="7" borderId="9" xfId="1" applyNumberFormat="1" applyFont="1" applyFill="1" applyBorder="1" applyAlignment="1">
      <alignment vertical="center"/>
    </xf>
    <xf numFmtId="164" fontId="2" fillId="2" borderId="9" xfId="0" applyNumberFormat="1" applyFont="1" applyFill="1" applyBorder="1" applyAlignment="1">
      <alignment horizontal="right" vertical="center" wrapText="1"/>
    </xf>
    <xf numFmtId="1" fontId="16" fillId="6" borderId="4" xfId="0" applyNumberFormat="1" applyFont="1" applyFill="1" applyBorder="1" applyAlignment="1">
      <alignment horizontal="center" vertical="center" wrapText="1"/>
    </xf>
    <xf numFmtId="1" fontId="12" fillId="6" borderId="6" xfId="0" applyNumberFormat="1" applyFont="1" applyFill="1" applyBorder="1" applyAlignment="1">
      <alignment horizontal="center" vertical="center" wrapText="1"/>
    </xf>
    <xf numFmtId="1" fontId="12" fillId="6" borderId="9" xfId="0" applyNumberFormat="1" applyFont="1" applyFill="1" applyBorder="1" applyAlignment="1">
      <alignment horizontal="center" vertical="center" wrapText="1"/>
    </xf>
    <xf numFmtId="1" fontId="12" fillId="6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/>
    </xf>
    <xf numFmtId="1" fontId="0" fillId="0" borderId="0" xfId="0" applyNumberFormat="1" applyFont="1" applyAlignment="1">
      <alignment horizontal="center"/>
    </xf>
    <xf numFmtId="0" fontId="16" fillId="6" borderId="6" xfId="0" applyNumberFormat="1" applyFont="1" applyFill="1" applyBorder="1" applyAlignment="1">
      <alignment horizontal="center" wrapText="1"/>
    </xf>
    <xf numFmtId="0" fontId="12" fillId="6" borderId="13" xfId="0" applyNumberFormat="1" applyFont="1" applyFill="1" applyBorder="1" applyAlignment="1">
      <alignment horizontal="center" vertical="center" wrapText="1"/>
    </xf>
    <xf numFmtId="0" fontId="12" fillId="6" borderId="13" xfId="0" applyNumberFormat="1" applyFont="1" applyFill="1" applyBorder="1" applyAlignment="1">
      <alignment horizontal="center" wrapText="1"/>
    </xf>
    <xf numFmtId="0" fontId="12" fillId="6" borderId="35" xfId="0" applyNumberFormat="1" applyFont="1" applyFill="1" applyBorder="1" applyAlignment="1">
      <alignment horizontal="center" wrapText="1"/>
    </xf>
    <xf numFmtId="44" fontId="10" fillId="7" borderId="1" xfId="1" applyFont="1" applyFill="1" applyBorder="1" applyAlignment="1">
      <alignment vertical="center"/>
    </xf>
    <xf numFmtId="44" fontId="10" fillId="7" borderId="9" xfId="1" applyFont="1" applyFill="1" applyBorder="1" applyAlignment="1">
      <alignment vertical="center"/>
    </xf>
    <xf numFmtId="0" fontId="30" fillId="5" borderId="53" xfId="2" applyFont="1" applyFill="1" applyBorder="1" applyAlignment="1">
      <alignment vertical="center"/>
    </xf>
    <xf numFmtId="0" fontId="31" fillId="0" borderId="53" xfId="2" applyFont="1" applyBorder="1" applyAlignment="1">
      <alignment vertical="center"/>
    </xf>
    <xf numFmtId="44" fontId="23" fillId="7" borderId="31" xfId="1" applyNumberFormat="1" applyFont="1" applyFill="1" applyBorder="1" applyAlignment="1"/>
    <xf numFmtId="0" fontId="12" fillId="6" borderId="31" xfId="0" applyNumberFormat="1" applyFont="1" applyFill="1" applyBorder="1" applyAlignment="1">
      <alignment horizontal="center" wrapText="1"/>
    </xf>
    <xf numFmtId="0" fontId="31" fillId="0" borderId="56" xfId="2" applyFont="1" applyBorder="1" applyAlignment="1">
      <alignment vertical="center"/>
    </xf>
    <xf numFmtId="0" fontId="23" fillId="6" borderId="30" xfId="2" applyFont="1" applyFill="1" applyBorder="1" applyAlignment="1">
      <alignment horizontal="center"/>
    </xf>
    <xf numFmtId="44" fontId="23" fillId="7" borderId="30" xfId="1" applyNumberFormat="1" applyFont="1" applyFill="1" applyBorder="1" applyAlignment="1"/>
    <xf numFmtId="0" fontId="12" fillId="6" borderId="30" xfId="0" applyNumberFormat="1" applyFont="1" applyFill="1" applyBorder="1" applyAlignment="1">
      <alignment horizontal="center" wrapText="1"/>
    </xf>
    <xf numFmtId="49" fontId="12" fillId="0" borderId="30" xfId="0" applyNumberFormat="1" applyFont="1" applyFill="1" applyBorder="1" applyAlignment="1">
      <alignment horizontal="center" vertical="center" wrapText="1"/>
    </xf>
    <xf numFmtId="164" fontId="2" fillId="2" borderId="30" xfId="0" applyNumberFormat="1" applyFont="1" applyFill="1" applyBorder="1" applyAlignment="1">
      <alignment vertical="center" wrapText="1"/>
    </xf>
    <xf numFmtId="0" fontId="31" fillId="0" borderId="58" xfId="2" applyFont="1" applyBorder="1" applyAlignment="1">
      <alignment vertical="center"/>
    </xf>
    <xf numFmtId="0" fontId="23" fillId="6" borderId="35" xfId="2" applyFont="1" applyFill="1" applyBorder="1" applyAlignment="1">
      <alignment horizontal="center"/>
    </xf>
    <xf numFmtId="44" fontId="23" fillId="7" borderId="35" xfId="1" applyNumberFormat="1" applyFont="1" applyFill="1" applyBorder="1" applyAlignment="1"/>
    <xf numFmtId="49" fontId="12" fillId="0" borderId="31" xfId="0" applyNumberFormat="1" applyFont="1" applyFill="1" applyBorder="1" applyAlignment="1">
      <alignment horizontal="center" wrapText="1"/>
    </xf>
    <xf numFmtId="49" fontId="12" fillId="0" borderId="30" xfId="0" applyNumberFormat="1" applyFont="1" applyFill="1" applyBorder="1" applyAlignment="1">
      <alignment horizontal="center" wrapText="1"/>
    </xf>
    <xf numFmtId="164" fontId="2" fillId="2" borderId="30" xfId="0" applyNumberFormat="1" applyFont="1" applyFill="1" applyBorder="1" applyAlignment="1">
      <alignment wrapText="1"/>
    </xf>
    <xf numFmtId="0" fontId="31" fillId="5" borderId="58" xfId="2" applyFont="1" applyFill="1" applyBorder="1" applyAlignment="1"/>
    <xf numFmtId="0" fontId="29" fillId="5" borderId="53" xfId="2" applyFont="1" applyFill="1" applyBorder="1" applyAlignment="1">
      <alignment vertical="center"/>
    </xf>
    <xf numFmtId="0" fontId="31" fillId="5" borderId="56" xfId="2" applyFont="1" applyFill="1" applyBorder="1" applyAlignment="1">
      <alignment vertical="center"/>
    </xf>
    <xf numFmtId="0" fontId="29" fillId="0" borderId="53" xfId="2" applyFont="1" applyFill="1" applyBorder="1" applyAlignment="1">
      <alignment vertical="center"/>
    </xf>
    <xf numFmtId="0" fontId="29" fillId="0" borderId="56" xfId="2" applyFont="1" applyFill="1" applyBorder="1" applyAlignment="1">
      <alignment vertical="center"/>
    </xf>
    <xf numFmtId="0" fontId="30" fillId="0" borderId="56" xfId="2" applyFont="1" applyFill="1" applyBorder="1" applyAlignment="1">
      <alignment vertical="center"/>
    </xf>
    <xf numFmtId="0" fontId="30" fillId="5" borderId="56" xfId="2" applyFont="1" applyFill="1" applyBorder="1" applyAlignment="1">
      <alignment vertical="center"/>
    </xf>
    <xf numFmtId="0" fontId="30" fillId="0" borderId="58" xfId="2" applyFont="1" applyFill="1" applyBorder="1" applyAlignment="1">
      <alignment vertical="center"/>
    </xf>
    <xf numFmtId="1" fontId="24" fillId="6" borderId="31" xfId="0" applyNumberFormat="1" applyFont="1" applyFill="1" applyBorder="1" applyAlignment="1">
      <alignment horizontal="center"/>
    </xf>
    <xf numFmtId="0" fontId="31" fillId="5" borderId="58" xfId="2" applyFont="1" applyFill="1" applyBorder="1" applyAlignment="1">
      <alignment vertical="center"/>
    </xf>
    <xf numFmtId="1" fontId="24" fillId="6" borderId="35" xfId="0" applyNumberFormat="1" applyFont="1" applyFill="1" applyBorder="1" applyAlignment="1">
      <alignment horizontal="center"/>
    </xf>
    <xf numFmtId="0" fontId="29" fillId="5" borderId="58" xfId="2" applyFont="1" applyFill="1" applyBorder="1" applyAlignment="1">
      <alignment vertical="center"/>
    </xf>
    <xf numFmtId="0" fontId="29" fillId="5" borderId="32" xfId="2" applyFont="1" applyFill="1" applyBorder="1" applyAlignment="1">
      <alignment vertical="center"/>
    </xf>
    <xf numFmtId="0" fontId="31" fillId="5" borderId="0" xfId="2" applyFont="1" applyFill="1" applyBorder="1" applyAlignment="1">
      <alignment vertical="center"/>
    </xf>
    <xf numFmtId="1" fontId="24" fillId="6" borderId="30" xfId="0" applyNumberFormat="1" applyFont="1" applyFill="1" applyBorder="1" applyAlignment="1">
      <alignment horizontal="center"/>
    </xf>
    <xf numFmtId="0" fontId="29" fillId="5" borderId="0" xfId="2" applyFont="1" applyFill="1" applyBorder="1" applyAlignment="1">
      <alignment vertical="center"/>
    </xf>
    <xf numFmtId="0" fontId="30" fillId="5" borderId="0" xfId="2" applyFont="1" applyFill="1" applyBorder="1" applyAlignment="1">
      <alignment vertical="center"/>
    </xf>
    <xf numFmtId="44" fontId="23" fillId="7" borderId="30" xfId="1" applyFont="1" applyFill="1" applyBorder="1" applyAlignment="1"/>
    <xf numFmtId="44" fontId="23" fillId="7" borderId="35" xfId="1" applyFont="1" applyFill="1" applyBorder="1" applyAlignment="1"/>
    <xf numFmtId="0" fontId="30" fillId="0" borderId="32" xfId="2" applyFont="1" applyBorder="1" applyAlignment="1"/>
    <xf numFmtId="0" fontId="30" fillId="0" borderId="0" xfId="2" applyFont="1" applyBorder="1" applyAlignment="1"/>
    <xf numFmtId="0" fontId="33" fillId="0" borderId="39" xfId="2" applyFont="1" applyBorder="1" applyAlignment="1"/>
    <xf numFmtId="0" fontId="33" fillId="0" borderId="53" xfId="2" applyFont="1" applyBorder="1" applyAlignment="1"/>
    <xf numFmtId="0" fontId="33" fillId="0" borderId="56" xfId="2" applyFont="1" applyBorder="1" applyAlignment="1"/>
    <xf numFmtId="0" fontId="30" fillId="0" borderId="56" xfId="2" applyFont="1" applyBorder="1" applyAlignment="1"/>
    <xf numFmtId="0" fontId="30" fillId="5" borderId="56" xfId="2" applyFont="1" applyFill="1" applyBorder="1" applyAlignment="1"/>
    <xf numFmtId="0" fontId="33" fillId="5" borderId="56" xfId="2" applyFont="1" applyFill="1" applyBorder="1" applyAlignment="1"/>
    <xf numFmtId="0" fontId="33" fillId="5" borderId="58" xfId="2" applyFont="1" applyFill="1" applyBorder="1" applyAlignment="1"/>
    <xf numFmtId="0" fontId="33" fillId="5" borderId="31" xfId="2" applyFont="1" applyFill="1" applyBorder="1" applyAlignment="1">
      <alignment vertical="center"/>
    </xf>
    <xf numFmtId="0" fontId="33" fillId="5" borderId="30" xfId="2" applyFont="1" applyFill="1" applyBorder="1" applyAlignment="1">
      <alignment vertical="center"/>
    </xf>
    <xf numFmtId="0" fontId="33" fillId="5" borderId="35" xfId="2" applyFont="1" applyFill="1" applyBorder="1" applyAlignment="1">
      <alignment vertical="center"/>
    </xf>
    <xf numFmtId="49" fontId="36" fillId="0" borderId="6" xfId="0" applyNumberFormat="1" applyFont="1" applyFill="1" applyBorder="1" applyAlignment="1">
      <alignment vertical="center" wrapText="1"/>
    </xf>
    <xf numFmtId="49" fontId="36" fillId="0" borderId="1" xfId="0" applyNumberFormat="1" applyFont="1" applyFill="1" applyBorder="1" applyAlignment="1">
      <alignment vertical="center" wrapText="1"/>
    </xf>
    <xf numFmtId="49" fontId="36" fillId="0" borderId="9" xfId="0" applyNumberFormat="1" applyFont="1" applyFill="1" applyBorder="1" applyAlignment="1">
      <alignment vertical="center" wrapText="1"/>
    </xf>
    <xf numFmtId="49" fontId="37" fillId="0" borderId="6" xfId="0" applyNumberFormat="1" applyFont="1" applyFill="1" applyBorder="1" applyAlignment="1">
      <alignment vertical="center" wrapText="1"/>
    </xf>
    <xf numFmtId="49" fontId="37" fillId="0" borderId="1" xfId="0" applyNumberFormat="1" applyFont="1" applyFill="1" applyBorder="1" applyAlignment="1">
      <alignment vertical="center" wrapText="1"/>
    </xf>
    <xf numFmtId="49" fontId="37" fillId="0" borderId="9" xfId="0" applyNumberFormat="1" applyFont="1" applyFill="1" applyBorder="1" applyAlignment="1">
      <alignment vertical="center" wrapText="1"/>
    </xf>
    <xf numFmtId="0" fontId="29" fillId="5" borderId="39" xfId="2" applyFont="1" applyFill="1" applyBorder="1" applyAlignment="1">
      <alignment vertical="center"/>
    </xf>
    <xf numFmtId="0" fontId="24" fillId="0" borderId="9" xfId="0" applyFont="1" applyBorder="1"/>
    <xf numFmtId="49" fontId="4" fillId="0" borderId="5" xfId="0" applyNumberFormat="1" applyFont="1" applyFill="1" applyBorder="1" applyAlignment="1">
      <alignment horizontal="right" vertical="center" wrapText="1"/>
    </xf>
    <xf numFmtId="49" fontId="4" fillId="0" borderId="11" xfId="0" applyNumberFormat="1" applyFont="1" applyFill="1" applyBorder="1" applyAlignment="1">
      <alignment horizontal="right" vertical="center" wrapText="1"/>
    </xf>
    <xf numFmtId="49" fontId="4" fillId="0" borderId="8" xfId="0" applyNumberFormat="1" applyFont="1" applyFill="1" applyBorder="1" applyAlignment="1">
      <alignment horizontal="right" vertical="center" wrapText="1"/>
    </xf>
    <xf numFmtId="164" fontId="38" fillId="0" borderId="7" xfId="0" applyNumberFormat="1" applyFont="1" applyFill="1" applyBorder="1" applyAlignment="1">
      <alignment vertical="center" wrapText="1"/>
    </xf>
    <xf numFmtId="164" fontId="39" fillId="0" borderId="12" xfId="0" applyNumberFormat="1" applyFont="1" applyFill="1" applyBorder="1" applyAlignment="1">
      <alignment vertical="center" wrapText="1"/>
    </xf>
    <xf numFmtId="164" fontId="40" fillId="0" borderId="10" xfId="0" applyNumberFormat="1" applyFont="1" applyFill="1" applyBorder="1" applyAlignment="1">
      <alignment vertical="center" wrapText="1"/>
    </xf>
    <xf numFmtId="0" fontId="41" fillId="3" borderId="1" xfId="0" applyFont="1" applyFill="1" applyBorder="1" applyAlignment="1">
      <alignment horizontal="center" vertical="center" wrapText="1"/>
    </xf>
    <xf numFmtId="0" fontId="41" fillId="3" borderId="9" xfId="0" applyFont="1" applyFill="1" applyBorder="1" applyAlignment="1">
      <alignment horizontal="center" vertical="center" wrapText="1"/>
    </xf>
    <xf numFmtId="0" fontId="41" fillId="3" borderId="6" xfId="0" applyFont="1" applyFill="1" applyBorder="1" applyAlignment="1">
      <alignment horizontal="center" vertical="center" wrapText="1"/>
    </xf>
    <xf numFmtId="0" fontId="41" fillId="4" borderId="31" xfId="0" applyNumberFormat="1" applyFont="1" applyFill="1" applyBorder="1" applyAlignment="1">
      <alignment horizontal="center" wrapText="1"/>
    </xf>
    <xf numFmtId="0" fontId="41" fillId="4" borderId="30" xfId="0" applyNumberFormat="1" applyFont="1" applyFill="1" applyBorder="1" applyAlignment="1">
      <alignment horizontal="center" wrapText="1"/>
    </xf>
    <xf numFmtId="0" fontId="41" fillId="4" borderId="35" xfId="0" applyNumberFormat="1" applyFont="1" applyFill="1" applyBorder="1" applyAlignment="1">
      <alignment horizontal="center" wrapText="1"/>
    </xf>
    <xf numFmtId="0" fontId="41" fillId="4" borderId="13" xfId="0" applyNumberFormat="1" applyFont="1" applyFill="1" applyBorder="1" applyAlignment="1">
      <alignment horizontal="center" vertical="center" wrapText="1"/>
    </xf>
    <xf numFmtId="0" fontId="41" fillId="4" borderId="13" xfId="0" applyNumberFormat="1" applyFont="1" applyFill="1" applyBorder="1" applyAlignment="1">
      <alignment horizontal="center" wrapText="1"/>
    </xf>
    <xf numFmtId="0" fontId="41" fillId="4" borderId="6" xfId="0" applyNumberFormat="1" applyFont="1" applyFill="1" applyBorder="1" applyAlignment="1">
      <alignment horizontal="center" vertical="center" wrapText="1"/>
    </xf>
    <xf numFmtId="0" fontId="41" fillId="4" borderId="9" xfId="0" applyNumberFormat="1" applyFont="1" applyFill="1" applyBorder="1" applyAlignment="1">
      <alignment horizontal="center" vertical="center" wrapText="1"/>
    </xf>
    <xf numFmtId="0" fontId="41" fillId="4" borderId="6" xfId="0" applyNumberFormat="1" applyFont="1" applyFill="1" applyBorder="1" applyAlignment="1">
      <alignment horizontal="center" wrapText="1"/>
    </xf>
    <xf numFmtId="164" fontId="38" fillId="2" borderId="33" xfId="0" applyNumberFormat="1" applyFont="1" applyFill="1" applyBorder="1" applyAlignment="1">
      <alignment vertical="center" wrapText="1"/>
    </xf>
    <xf numFmtId="164" fontId="38" fillId="2" borderId="34" xfId="0" applyNumberFormat="1" applyFont="1" applyFill="1" applyBorder="1" applyAlignment="1">
      <alignment vertical="center" wrapText="1"/>
    </xf>
    <xf numFmtId="164" fontId="38" fillId="2" borderId="36" xfId="0" applyNumberFormat="1" applyFont="1" applyFill="1" applyBorder="1" applyAlignment="1">
      <alignment vertical="center" wrapText="1"/>
    </xf>
    <xf numFmtId="164" fontId="38" fillId="2" borderId="14" xfId="0" applyNumberFormat="1" applyFont="1" applyFill="1" applyBorder="1" applyAlignment="1">
      <alignment vertical="center" wrapText="1"/>
    </xf>
    <xf numFmtId="164" fontId="38" fillId="2" borderId="7" xfId="0" applyNumberFormat="1" applyFont="1" applyFill="1" applyBorder="1" applyAlignment="1">
      <alignment vertical="center" wrapText="1"/>
    </xf>
    <xf numFmtId="164" fontId="38" fillId="2" borderId="10" xfId="0" applyNumberFormat="1" applyFont="1" applyFill="1" applyBorder="1" applyAlignment="1">
      <alignment vertical="center" wrapText="1"/>
    </xf>
    <xf numFmtId="164" fontId="38" fillId="2" borderId="12" xfId="0" applyNumberFormat="1" applyFont="1" applyFill="1" applyBorder="1" applyAlignment="1">
      <alignment vertical="center" wrapText="1"/>
    </xf>
    <xf numFmtId="0" fontId="24" fillId="0" borderId="25" xfId="0" applyFont="1" applyBorder="1" applyAlignment="1">
      <alignment horizontal="center" vertical="center" wrapText="1"/>
    </xf>
    <xf numFmtId="0" fontId="24" fillId="0" borderId="44" xfId="0" applyFont="1" applyBorder="1" applyAlignment="1">
      <alignment horizontal="center" vertical="center" wrapText="1"/>
    </xf>
    <xf numFmtId="0" fontId="24" fillId="0" borderId="27" xfId="0" applyFont="1" applyBorder="1" applyAlignment="1">
      <alignment horizontal="center" vertical="center" wrapText="1"/>
    </xf>
    <xf numFmtId="0" fontId="24" fillId="0" borderId="46" xfId="0" applyFont="1" applyBorder="1" applyAlignment="1">
      <alignment horizontal="center" vertical="center" wrapText="1"/>
    </xf>
    <xf numFmtId="49" fontId="14" fillId="0" borderId="25" xfId="0" applyNumberFormat="1" applyFont="1" applyFill="1" applyBorder="1" applyAlignment="1">
      <alignment horizontal="center" vertical="center" wrapText="1"/>
    </xf>
    <xf numFmtId="49" fontId="14" fillId="0" borderId="32" xfId="0" applyNumberFormat="1" applyFont="1" applyFill="1" applyBorder="1" applyAlignment="1">
      <alignment horizontal="center" vertical="center" wrapText="1"/>
    </xf>
    <xf numFmtId="49" fontId="14" fillId="0" borderId="29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14" fillId="0" borderId="27" xfId="0" applyNumberFormat="1" applyFont="1" applyFill="1" applyBorder="1" applyAlignment="1">
      <alignment horizontal="center" vertical="center" wrapText="1"/>
    </xf>
    <xf numFmtId="49" fontId="14" fillId="0" borderId="39" xfId="0" applyNumberFormat="1" applyFont="1" applyFill="1" applyBorder="1" applyAlignment="1">
      <alignment horizontal="center" vertical="center" wrapText="1"/>
    </xf>
    <xf numFmtId="0" fontId="28" fillId="0" borderId="47" xfId="0" applyFont="1" applyBorder="1" applyAlignment="1">
      <alignment horizontal="center" vertical="center"/>
    </xf>
    <xf numFmtId="0" fontId="28" fillId="0" borderId="50" xfId="0" applyFont="1" applyBorder="1" applyAlignment="1">
      <alignment horizontal="center" vertical="center"/>
    </xf>
    <xf numFmtId="0" fontId="33" fillId="0" borderId="54" xfId="2" applyFont="1" applyBorder="1" applyAlignment="1">
      <alignment horizontal="center" vertical="center" wrapText="1"/>
    </xf>
    <xf numFmtId="0" fontId="33" fillId="0" borderId="31" xfId="2" applyFont="1" applyBorder="1" applyAlignment="1">
      <alignment horizontal="center" vertical="center" wrapText="1"/>
    </xf>
    <xf numFmtId="0" fontId="33" fillId="0" borderId="55" xfId="2" applyFont="1" applyBorder="1" applyAlignment="1">
      <alignment horizontal="center" vertical="center" wrapText="1"/>
    </xf>
    <xf numFmtId="0" fontId="33" fillId="0" borderId="30" xfId="2" applyFont="1" applyBorder="1" applyAlignment="1">
      <alignment horizontal="center" vertical="center" wrapText="1"/>
    </xf>
    <xf numFmtId="0" fontId="33" fillId="0" borderId="57" xfId="2" applyFont="1" applyBorder="1" applyAlignment="1">
      <alignment horizontal="center" vertical="center" wrapText="1"/>
    </xf>
    <xf numFmtId="0" fontId="33" fillId="0" borderId="35" xfId="2" applyFont="1" applyBorder="1" applyAlignment="1">
      <alignment horizontal="center" vertical="center" wrapText="1"/>
    </xf>
    <xf numFmtId="0" fontId="24" fillId="0" borderId="47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48" xfId="0" applyFont="1" applyBorder="1" applyAlignment="1">
      <alignment horizontal="center" vertical="center"/>
    </xf>
    <xf numFmtId="0" fontId="32" fillId="0" borderId="25" xfId="2" applyFont="1" applyBorder="1" applyAlignment="1">
      <alignment horizontal="center" vertical="center" wrapText="1"/>
    </xf>
    <xf numFmtId="0" fontId="33" fillId="0" borderId="26" xfId="2" applyFont="1" applyBorder="1" applyAlignment="1">
      <alignment horizontal="center" vertical="center" wrapText="1"/>
    </xf>
    <xf numFmtId="0" fontId="33" fillId="0" borderId="29" xfId="2" applyFont="1" applyBorder="1" applyAlignment="1">
      <alignment horizontal="center" vertical="center" wrapText="1"/>
    </xf>
    <xf numFmtId="0" fontId="33" fillId="0" borderId="2" xfId="2" applyFont="1" applyBorder="1" applyAlignment="1">
      <alignment horizontal="center" vertical="center" wrapText="1"/>
    </xf>
    <xf numFmtId="0" fontId="33" fillId="0" borderId="27" xfId="2" applyFont="1" applyBorder="1" applyAlignment="1">
      <alignment horizontal="center" vertical="center" wrapText="1"/>
    </xf>
    <xf numFmtId="0" fontId="33" fillId="0" borderId="28" xfId="2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41" xfId="0" applyFont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 wrapText="1"/>
    </xf>
    <xf numFmtId="0" fontId="34" fillId="0" borderId="43" xfId="0" applyFont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0" fontId="28" fillId="0" borderId="29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vertical="center" wrapText="1"/>
    </xf>
    <xf numFmtId="0" fontId="28" fillId="0" borderId="41" xfId="0" applyFont="1" applyBorder="1" applyAlignment="1">
      <alignment horizontal="center" vertical="center" wrapText="1"/>
    </xf>
    <xf numFmtId="0" fontId="28" fillId="0" borderId="43" xfId="0" applyFont="1" applyBorder="1" applyAlignment="1">
      <alignment horizontal="center" vertical="center" wrapText="1"/>
    </xf>
    <xf numFmtId="0" fontId="28" fillId="0" borderId="42" xfId="0" applyFont="1" applyBorder="1" applyAlignment="1">
      <alignment horizontal="center" vertical="center" wrapText="1"/>
    </xf>
    <xf numFmtId="49" fontId="14" fillId="0" borderId="18" xfId="0" applyNumberFormat="1" applyFont="1" applyFill="1" applyBorder="1" applyAlignment="1">
      <alignment horizontal="center" vertical="center" wrapText="1"/>
    </xf>
    <xf numFmtId="49" fontId="14" fillId="0" borderId="19" xfId="0" applyNumberFormat="1" applyFont="1" applyFill="1" applyBorder="1" applyAlignment="1">
      <alignment horizontal="center" vertical="center" wrapText="1"/>
    </xf>
    <xf numFmtId="49" fontId="14" fillId="0" borderId="20" xfId="0" applyNumberFormat="1" applyFont="1" applyFill="1" applyBorder="1" applyAlignment="1">
      <alignment horizontal="center" vertical="center" wrapText="1"/>
    </xf>
    <xf numFmtId="49" fontId="14" fillId="0" borderId="21" xfId="0" applyNumberFormat="1" applyFont="1" applyFill="1" applyBorder="1" applyAlignment="1">
      <alignment horizontal="center" vertical="center" wrapText="1"/>
    </xf>
    <xf numFmtId="49" fontId="14" fillId="0" borderId="22" xfId="0" applyNumberFormat="1" applyFont="1" applyFill="1" applyBorder="1" applyAlignment="1">
      <alignment horizontal="center" vertical="center" wrapText="1"/>
    </xf>
    <xf numFmtId="49" fontId="14" fillId="0" borderId="2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15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>
      <alignment horizontal="center" vertical="center" wrapText="1"/>
    </xf>
    <xf numFmtId="49" fontId="5" fillId="0" borderId="21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18" fillId="0" borderId="16" xfId="0" applyNumberFormat="1" applyFont="1" applyFill="1" applyBorder="1" applyAlignment="1">
      <alignment horizontal="center" vertical="center" wrapText="1"/>
    </xf>
    <xf numFmtId="49" fontId="18" fillId="0" borderId="24" xfId="0" applyNumberFormat="1" applyFont="1" applyFill="1" applyBorder="1" applyAlignment="1">
      <alignment horizontal="center" vertical="center" wrapText="1"/>
    </xf>
    <xf numFmtId="49" fontId="18" fillId="0" borderId="21" xfId="0" applyNumberFormat="1" applyFont="1" applyFill="1" applyBorder="1" applyAlignment="1">
      <alignment horizontal="center" vertical="center" wrapText="1"/>
    </xf>
    <xf numFmtId="49" fontId="17" fillId="0" borderId="16" xfId="0" applyNumberFormat="1" applyFont="1" applyFill="1" applyBorder="1" applyAlignment="1">
      <alignment horizontal="center" vertical="center" wrapText="1"/>
    </xf>
    <xf numFmtId="49" fontId="17" fillId="0" borderId="24" xfId="0" applyNumberFormat="1" applyFont="1" applyFill="1" applyBorder="1" applyAlignment="1">
      <alignment horizontal="center" vertical="center" wrapText="1"/>
    </xf>
    <xf numFmtId="49" fontId="17" fillId="0" borderId="2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0" fontId="26" fillId="0" borderId="54" xfId="0" applyFont="1" applyBorder="1" applyAlignment="1">
      <alignment horizontal="center" vertical="center" wrapText="1"/>
    </xf>
    <xf numFmtId="0" fontId="27" fillId="0" borderId="55" xfId="0" applyFont="1" applyBorder="1" applyAlignment="1">
      <alignment horizontal="center" vertical="center" wrapText="1"/>
    </xf>
    <xf numFmtId="0" fontId="27" fillId="0" borderId="57" xfId="0" applyFont="1" applyBorder="1" applyAlignment="1">
      <alignment horizontal="center" vertical="center" wrapText="1"/>
    </xf>
    <xf numFmtId="0" fontId="21" fillId="0" borderId="6" xfId="2" applyFont="1" applyFill="1" applyBorder="1" applyAlignment="1">
      <alignment horizontal="left" vertical="center" wrapText="1"/>
    </xf>
    <xf numFmtId="0" fontId="21" fillId="0" borderId="1" xfId="2" applyFont="1" applyFill="1" applyBorder="1" applyAlignment="1">
      <alignment horizontal="left" vertical="center" wrapText="1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32" fillId="0" borderId="41" xfId="2" applyFont="1" applyBorder="1" applyAlignment="1">
      <alignment horizontal="center" vertical="center" wrapText="1"/>
    </xf>
    <xf numFmtId="0" fontId="32" fillId="0" borderId="29" xfId="2" applyFont="1" applyBorder="1" applyAlignment="1">
      <alignment horizontal="center" vertical="center" wrapText="1"/>
    </xf>
    <xf numFmtId="0" fontId="32" fillId="0" borderId="42" xfId="2" applyFont="1" applyBorder="1" applyAlignment="1">
      <alignment horizontal="center" vertical="center" wrapText="1"/>
    </xf>
    <xf numFmtId="0" fontId="32" fillId="0" borderId="27" xfId="2" applyFont="1" applyBorder="1" applyAlignment="1">
      <alignment horizontal="center" vertical="center" wrapText="1"/>
    </xf>
    <xf numFmtId="0" fontId="32" fillId="0" borderId="43" xfId="2" applyFont="1" applyBorder="1" applyAlignment="1">
      <alignment horizontal="center" vertical="center" wrapText="1"/>
    </xf>
    <xf numFmtId="0" fontId="34" fillId="0" borderId="44" xfId="0" applyFont="1" applyBorder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34" fillId="0" borderId="46" xfId="0" applyFont="1" applyBorder="1" applyAlignment="1">
      <alignment horizontal="center" vertical="center" wrapText="1"/>
    </xf>
    <xf numFmtId="2" fontId="10" fillId="8" borderId="30" xfId="1" applyNumberFormat="1" applyFont="1" applyFill="1" applyBorder="1" applyAlignment="1">
      <alignment horizontal="center"/>
    </xf>
    <xf numFmtId="164" fontId="42" fillId="2" borderId="30" xfId="0" applyNumberFormat="1" applyFont="1" applyFill="1" applyBorder="1" applyAlignment="1">
      <alignment wrapText="1"/>
    </xf>
  </cellXfs>
  <cellStyles count="3">
    <cellStyle name="Excel Built-in Normal" xfId="2"/>
    <cellStyle name="Monétaire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1"/>
  <sheetViews>
    <sheetView tabSelected="1" workbookViewId="0">
      <selection activeCell="C4" sqref="C4"/>
    </sheetView>
  </sheetViews>
  <sheetFormatPr baseColWidth="10" defaultRowHeight="15"/>
  <cols>
    <col min="1" max="1" width="8.85546875" bestFit="1" customWidth="1"/>
    <col min="2" max="2" width="15.28515625" bestFit="1" customWidth="1"/>
    <col min="3" max="3" width="58.85546875" customWidth="1"/>
    <col min="4" max="4" width="16.140625" style="29" hidden="1" customWidth="1"/>
    <col min="5" max="5" width="9.42578125" hidden="1" customWidth="1"/>
    <col min="6" max="6" width="5.5703125" style="68" hidden="1" customWidth="1"/>
    <col min="7" max="7" width="15.140625" bestFit="1" customWidth="1"/>
    <col min="8" max="8" width="10" customWidth="1"/>
    <col min="9" max="9" width="9.7109375" customWidth="1"/>
    <col min="10" max="10" width="16.7109375" customWidth="1"/>
  </cols>
  <sheetData>
    <row r="1" spans="1:10" ht="36" customHeight="1">
      <c r="A1" s="199" t="s">
        <v>180</v>
      </c>
      <c r="B1" s="200"/>
      <c r="C1" s="200"/>
      <c r="D1" s="200"/>
      <c r="E1" s="200"/>
      <c r="F1" s="200"/>
      <c r="G1" s="200"/>
      <c r="H1" s="200"/>
      <c r="I1" s="200"/>
      <c r="J1" s="201"/>
    </row>
    <row r="2" spans="1:10" s="4" customFormat="1" ht="32.25" customHeight="1">
      <c r="A2" s="214" t="s">
        <v>0</v>
      </c>
      <c r="B2" s="214"/>
      <c r="C2" s="18" t="s">
        <v>179</v>
      </c>
      <c r="D2" s="202" t="s">
        <v>178</v>
      </c>
      <c r="E2" s="203"/>
      <c r="F2" s="203"/>
      <c r="G2" s="203"/>
      <c r="H2" s="203"/>
      <c r="I2" s="203"/>
      <c r="J2" s="204"/>
    </row>
    <row r="3" spans="1:10" s="4" customFormat="1" ht="30" customHeight="1">
      <c r="A3" s="214" t="s">
        <v>1</v>
      </c>
      <c r="B3" s="214"/>
      <c r="C3" s="18" t="s">
        <v>183</v>
      </c>
      <c r="D3" s="205" t="s">
        <v>181</v>
      </c>
      <c r="E3" s="206"/>
      <c r="F3" s="206"/>
      <c r="G3" s="206"/>
      <c r="H3" s="206"/>
      <c r="I3" s="206"/>
      <c r="J3" s="207"/>
    </row>
    <row r="4" spans="1:10" s="4" customFormat="1" ht="32.25" customHeight="1">
      <c r="A4" s="214" t="s">
        <v>2</v>
      </c>
      <c r="B4" s="214"/>
      <c r="C4" s="18"/>
      <c r="D4" s="208" t="s">
        <v>182</v>
      </c>
      <c r="E4" s="209"/>
      <c r="F4" s="209"/>
      <c r="G4" s="209"/>
      <c r="H4" s="209"/>
      <c r="I4" s="209"/>
      <c r="J4" s="210"/>
    </row>
    <row r="5" spans="1:10" s="4" customFormat="1" ht="18.75">
      <c r="A5" s="214" t="s">
        <v>3</v>
      </c>
      <c r="B5" s="214"/>
      <c r="C5" s="18"/>
      <c r="D5" s="211"/>
      <c r="E5" s="212"/>
      <c r="F5" s="212"/>
      <c r="G5" s="212"/>
      <c r="H5" s="212"/>
      <c r="I5" s="212"/>
      <c r="J5" s="213"/>
    </row>
    <row r="6" spans="1:10" ht="36.75" thickBot="1">
      <c r="A6" s="220"/>
      <c r="B6" s="221"/>
      <c r="C6" s="1"/>
      <c r="D6" s="23" t="s">
        <v>4</v>
      </c>
      <c r="E6" s="14" t="s">
        <v>71</v>
      </c>
      <c r="F6" s="63" t="s">
        <v>5</v>
      </c>
      <c r="G6" s="7" t="s">
        <v>6</v>
      </c>
      <c r="H6" s="2" t="s">
        <v>72</v>
      </c>
      <c r="I6" s="7" t="s">
        <v>7</v>
      </c>
      <c r="J6" s="19" t="s">
        <v>8</v>
      </c>
    </row>
    <row r="7" spans="1:10">
      <c r="A7" s="215" t="s">
        <v>73</v>
      </c>
      <c r="B7" s="218" t="s">
        <v>19</v>
      </c>
      <c r="C7" s="119" t="s">
        <v>165</v>
      </c>
      <c r="D7" s="34" t="s">
        <v>27</v>
      </c>
      <c r="E7" s="77">
        <v>37.29</v>
      </c>
      <c r="F7" s="99">
        <v>1</v>
      </c>
      <c r="G7" s="88" t="s">
        <v>27</v>
      </c>
      <c r="H7" s="35">
        <f>E7/F7</f>
        <v>37.29</v>
      </c>
      <c r="I7" s="139">
        <v>0</v>
      </c>
      <c r="J7" s="147">
        <f>H7*I7</f>
        <v>0</v>
      </c>
    </row>
    <row r="8" spans="1:10">
      <c r="A8" s="216"/>
      <c r="B8" s="219"/>
      <c r="C8" s="120" t="s">
        <v>166</v>
      </c>
      <c r="D8" s="80" t="s">
        <v>27</v>
      </c>
      <c r="E8" s="108">
        <v>38.29</v>
      </c>
      <c r="F8" s="105">
        <v>1</v>
      </c>
      <c r="G8" s="89" t="s">
        <v>27</v>
      </c>
      <c r="H8" s="90">
        <f t="shared" ref="H8:H66" si="0">E8/F8</f>
        <v>38.29</v>
      </c>
      <c r="I8" s="140">
        <v>0</v>
      </c>
      <c r="J8" s="148">
        <f t="shared" ref="J8:J71" si="1">H8*I8</f>
        <v>0</v>
      </c>
    </row>
    <row r="9" spans="1:10" ht="15.75" thickBot="1">
      <c r="A9" s="217"/>
      <c r="B9" s="46" t="s">
        <v>20</v>
      </c>
      <c r="C9" s="121" t="s">
        <v>167</v>
      </c>
      <c r="D9" s="86" t="s">
        <v>27</v>
      </c>
      <c r="E9" s="109">
        <v>23.7</v>
      </c>
      <c r="F9" s="101">
        <v>1</v>
      </c>
      <c r="G9" s="38" t="s">
        <v>27</v>
      </c>
      <c r="H9" s="39">
        <f t="shared" si="0"/>
        <v>23.7</v>
      </c>
      <c r="I9" s="141">
        <v>0</v>
      </c>
      <c r="J9" s="149">
        <f t="shared" si="1"/>
        <v>0</v>
      </c>
    </row>
    <row r="10" spans="1:10">
      <c r="A10" s="187" t="s">
        <v>74</v>
      </c>
      <c r="B10" s="47" t="s">
        <v>25</v>
      </c>
      <c r="C10" s="103" t="s">
        <v>118</v>
      </c>
      <c r="D10" s="34" t="s">
        <v>28</v>
      </c>
      <c r="E10" s="77">
        <v>42.85</v>
      </c>
      <c r="F10" s="99">
        <v>1</v>
      </c>
      <c r="G10" s="88" t="s">
        <v>49</v>
      </c>
      <c r="H10" s="35">
        <f t="shared" si="0"/>
        <v>42.85</v>
      </c>
      <c r="I10" s="139">
        <v>0</v>
      </c>
      <c r="J10" s="147">
        <f t="shared" si="1"/>
        <v>0</v>
      </c>
    </row>
    <row r="11" spans="1:10">
      <c r="A11" s="188"/>
      <c r="B11" s="42" t="s">
        <v>21</v>
      </c>
      <c r="C11" s="104" t="s">
        <v>119</v>
      </c>
      <c r="D11" s="80" t="s">
        <v>28</v>
      </c>
      <c r="E11" s="81">
        <v>38.96</v>
      </c>
      <c r="F11" s="105">
        <v>1</v>
      </c>
      <c r="G11" s="89" t="s">
        <v>49</v>
      </c>
      <c r="H11" s="90">
        <f t="shared" si="0"/>
        <v>38.96</v>
      </c>
      <c r="I11" s="140">
        <v>0</v>
      </c>
      <c r="J11" s="148">
        <f t="shared" si="1"/>
        <v>0</v>
      </c>
    </row>
    <row r="12" spans="1:10">
      <c r="A12" s="188"/>
      <c r="B12" s="42" t="s">
        <v>22</v>
      </c>
      <c r="C12" s="106" t="s">
        <v>120</v>
      </c>
      <c r="D12" s="80" t="s">
        <v>28</v>
      </c>
      <c r="E12" s="81">
        <v>35</v>
      </c>
      <c r="F12" s="105">
        <v>1</v>
      </c>
      <c r="G12" s="89" t="s">
        <v>49</v>
      </c>
      <c r="H12" s="90">
        <f t="shared" si="0"/>
        <v>35</v>
      </c>
      <c r="I12" s="140">
        <v>0</v>
      </c>
      <c r="J12" s="148">
        <f t="shared" si="1"/>
        <v>0</v>
      </c>
    </row>
    <row r="13" spans="1:10">
      <c r="A13" s="188"/>
      <c r="B13" s="42" t="s">
        <v>23</v>
      </c>
      <c r="C13" s="107" t="s">
        <v>121</v>
      </c>
      <c r="D13" s="80" t="s">
        <v>28</v>
      </c>
      <c r="E13" s="81">
        <v>53</v>
      </c>
      <c r="F13" s="105">
        <v>1</v>
      </c>
      <c r="G13" s="89" t="s">
        <v>49</v>
      </c>
      <c r="H13" s="90">
        <f t="shared" si="0"/>
        <v>53</v>
      </c>
      <c r="I13" s="140">
        <v>0</v>
      </c>
      <c r="J13" s="148">
        <f t="shared" si="1"/>
        <v>0</v>
      </c>
    </row>
    <row r="14" spans="1:10">
      <c r="A14" s="188"/>
      <c r="B14" s="42" t="s">
        <v>24</v>
      </c>
      <c r="C14" s="106" t="s">
        <v>122</v>
      </c>
      <c r="D14" s="80" t="s">
        <v>28</v>
      </c>
      <c r="E14" s="81">
        <v>28.4</v>
      </c>
      <c r="F14" s="105">
        <v>1</v>
      </c>
      <c r="G14" s="89" t="s">
        <v>49</v>
      </c>
      <c r="H14" s="90">
        <f t="shared" si="0"/>
        <v>28.4</v>
      </c>
      <c r="I14" s="140">
        <v>0</v>
      </c>
      <c r="J14" s="148">
        <f t="shared" si="1"/>
        <v>0</v>
      </c>
    </row>
    <row r="15" spans="1:10">
      <c r="A15" s="188"/>
      <c r="B15" s="42" t="s">
        <v>24</v>
      </c>
      <c r="C15" s="106" t="s">
        <v>123</v>
      </c>
      <c r="D15" s="80" t="s">
        <v>28</v>
      </c>
      <c r="E15" s="81">
        <v>34.1</v>
      </c>
      <c r="F15" s="105">
        <v>1</v>
      </c>
      <c r="G15" s="89" t="s">
        <v>49</v>
      </c>
      <c r="H15" s="90">
        <f t="shared" si="0"/>
        <v>34.1</v>
      </c>
      <c r="I15" s="140">
        <v>0</v>
      </c>
      <c r="J15" s="148">
        <f t="shared" si="1"/>
        <v>0</v>
      </c>
    </row>
    <row r="16" spans="1:10">
      <c r="A16" s="188"/>
      <c r="B16" s="42" t="s">
        <v>25</v>
      </c>
      <c r="C16" s="106" t="s">
        <v>124</v>
      </c>
      <c r="D16" s="80" t="s">
        <v>28</v>
      </c>
      <c r="E16" s="81">
        <v>42.85</v>
      </c>
      <c r="F16" s="105">
        <v>1</v>
      </c>
      <c r="G16" s="89" t="s">
        <v>49</v>
      </c>
      <c r="H16" s="90">
        <f t="shared" si="0"/>
        <v>42.85</v>
      </c>
      <c r="I16" s="140">
        <v>0</v>
      </c>
      <c r="J16" s="148">
        <f t="shared" si="1"/>
        <v>0</v>
      </c>
    </row>
    <row r="17" spans="1:10" ht="15.75" thickBot="1">
      <c r="A17" s="189"/>
      <c r="B17" s="129" t="s">
        <v>26</v>
      </c>
      <c r="C17" s="128" t="s">
        <v>125</v>
      </c>
      <c r="D17" s="86" t="s">
        <v>28</v>
      </c>
      <c r="E17" s="87">
        <v>47.6</v>
      </c>
      <c r="F17" s="101">
        <v>1</v>
      </c>
      <c r="G17" s="38" t="s">
        <v>49</v>
      </c>
      <c r="H17" s="39">
        <f t="shared" si="0"/>
        <v>47.6</v>
      </c>
      <c r="I17" s="141">
        <v>0</v>
      </c>
      <c r="J17" s="149">
        <f t="shared" si="1"/>
        <v>0</v>
      </c>
    </row>
    <row r="18" spans="1:10">
      <c r="A18" s="188" t="s">
        <v>75</v>
      </c>
      <c r="B18" s="192"/>
      <c r="C18" s="93" t="s">
        <v>126</v>
      </c>
      <c r="D18" s="80" t="s">
        <v>28</v>
      </c>
      <c r="E18" s="81">
        <v>44.7</v>
      </c>
      <c r="F18" s="105">
        <v>1</v>
      </c>
      <c r="G18" s="89" t="s">
        <v>49</v>
      </c>
      <c r="H18" s="90">
        <f t="shared" si="0"/>
        <v>44.7</v>
      </c>
      <c r="I18" s="140">
        <v>0</v>
      </c>
      <c r="J18" s="148">
        <f t="shared" si="1"/>
        <v>0</v>
      </c>
    </row>
    <row r="19" spans="1:10" ht="15.75" thickBot="1">
      <c r="A19" s="189"/>
      <c r="B19" s="191"/>
      <c r="C19" s="102" t="s">
        <v>127</v>
      </c>
      <c r="D19" s="86" t="s">
        <v>28</v>
      </c>
      <c r="E19" s="87">
        <v>42.85</v>
      </c>
      <c r="F19" s="101">
        <v>1</v>
      </c>
      <c r="G19" s="38" t="s">
        <v>49</v>
      </c>
      <c r="H19" s="39">
        <f t="shared" si="0"/>
        <v>42.85</v>
      </c>
      <c r="I19" s="141">
        <v>0</v>
      </c>
      <c r="J19" s="149">
        <f t="shared" si="1"/>
        <v>0</v>
      </c>
    </row>
    <row r="20" spans="1:10" ht="17.25" customHeight="1">
      <c r="A20" s="187" t="s">
        <v>76</v>
      </c>
      <c r="B20" s="190"/>
      <c r="C20" s="75" t="s">
        <v>128</v>
      </c>
      <c r="D20" s="34" t="s">
        <v>28</v>
      </c>
      <c r="E20" s="77">
        <v>57.26</v>
      </c>
      <c r="F20" s="99">
        <v>1</v>
      </c>
      <c r="G20" s="88" t="s">
        <v>49</v>
      </c>
      <c r="H20" s="35">
        <f t="shared" si="0"/>
        <v>57.26</v>
      </c>
      <c r="I20" s="139">
        <v>0</v>
      </c>
      <c r="J20" s="147">
        <f t="shared" si="1"/>
        <v>0</v>
      </c>
    </row>
    <row r="21" spans="1:10" ht="15.75" thickBot="1">
      <c r="A21" s="189"/>
      <c r="B21" s="191"/>
      <c r="C21" s="100" t="s">
        <v>129</v>
      </c>
      <c r="D21" s="86" t="s">
        <v>28</v>
      </c>
      <c r="E21" s="87">
        <v>44.6</v>
      </c>
      <c r="F21" s="101">
        <v>1</v>
      </c>
      <c r="G21" s="38" t="s">
        <v>49</v>
      </c>
      <c r="H21" s="39">
        <f t="shared" si="0"/>
        <v>44.6</v>
      </c>
      <c r="I21" s="141">
        <v>0</v>
      </c>
      <c r="J21" s="149">
        <f t="shared" si="1"/>
        <v>0</v>
      </c>
    </row>
    <row r="22" spans="1:10">
      <c r="A22" s="175" t="s">
        <v>42</v>
      </c>
      <c r="B22" s="222"/>
      <c r="C22" s="94" t="s">
        <v>130</v>
      </c>
      <c r="D22" s="34" t="s">
        <v>29</v>
      </c>
      <c r="E22" s="77">
        <v>27.35</v>
      </c>
      <c r="F22" s="78">
        <v>1</v>
      </c>
      <c r="G22" s="88" t="s">
        <v>49</v>
      </c>
      <c r="H22" s="35">
        <f t="shared" si="0"/>
        <v>27.35</v>
      </c>
      <c r="I22" s="139">
        <v>0</v>
      </c>
      <c r="J22" s="147">
        <f t="shared" si="1"/>
        <v>0</v>
      </c>
    </row>
    <row r="23" spans="1:10">
      <c r="A23" s="223"/>
      <c r="B23" s="224"/>
      <c r="C23" s="95" t="s">
        <v>131</v>
      </c>
      <c r="D23" s="80" t="s">
        <v>29</v>
      </c>
      <c r="E23" s="81">
        <v>26</v>
      </c>
      <c r="F23" s="82">
        <v>1</v>
      </c>
      <c r="G23" s="89" t="s">
        <v>49</v>
      </c>
      <c r="H23" s="90">
        <f t="shared" si="0"/>
        <v>26</v>
      </c>
      <c r="I23" s="140">
        <v>0</v>
      </c>
      <c r="J23" s="148">
        <f t="shared" si="1"/>
        <v>0</v>
      </c>
    </row>
    <row r="24" spans="1:10">
      <c r="A24" s="223"/>
      <c r="B24" s="224"/>
      <c r="C24" s="96" t="s">
        <v>132</v>
      </c>
      <c r="D24" s="80" t="s">
        <v>77</v>
      </c>
      <c r="E24" s="230">
        <v>32.380000000000003</v>
      </c>
      <c r="F24" s="82">
        <v>6</v>
      </c>
      <c r="G24" s="89" t="s">
        <v>82</v>
      </c>
      <c r="H24" s="231">
        <f t="shared" si="0"/>
        <v>5.3966666666666674</v>
      </c>
      <c r="I24" s="140">
        <v>2</v>
      </c>
      <c r="J24" s="148">
        <f t="shared" si="1"/>
        <v>10.793333333333335</v>
      </c>
    </row>
    <row r="25" spans="1:10">
      <c r="A25" s="223"/>
      <c r="B25" s="224"/>
      <c r="C25" s="96" t="s">
        <v>133</v>
      </c>
      <c r="D25" s="80" t="s">
        <v>77</v>
      </c>
      <c r="E25" s="230">
        <v>26.69</v>
      </c>
      <c r="F25" s="82">
        <v>6</v>
      </c>
      <c r="G25" s="89" t="s">
        <v>82</v>
      </c>
      <c r="H25" s="231">
        <f t="shared" si="0"/>
        <v>4.4483333333333333</v>
      </c>
      <c r="I25" s="140">
        <v>2</v>
      </c>
      <c r="J25" s="148">
        <f t="shared" si="1"/>
        <v>8.8966666666666665</v>
      </c>
    </row>
    <row r="26" spans="1:10">
      <c r="A26" s="223"/>
      <c r="B26" s="224"/>
      <c r="C26" s="96" t="s">
        <v>134</v>
      </c>
      <c r="D26" s="80" t="s">
        <v>78</v>
      </c>
      <c r="E26" s="230">
        <v>24.79</v>
      </c>
      <c r="F26" s="82">
        <v>6</v>
      </c>
      <c r="G26" s="89" t="s">
        <v>83</v>
      </c>
      <c r="H26" s="231">
        <f t="shared" si="0"/>
        <v>4.1316666666666668</v>
      </c>
      <c r="I26" s="140">
        <v>2</v>
      </c>
      <c r="J26" s="148">
        <f t="shared" si="1"/>
        <v>8.2633333333333336</v>
      </c>
    </row>
    <row r="27" spans="1:10">
      <c r="A27" s="223"/>
      <c r="B27" s="224"/>
      <c r="C27" s="96" t="s">
        <v>135</v>
      </c>
      <c r="D27" s="80" t="s">
        <v>79</v>
      </c>
      <c r="E27" s="230">
        <v>26.05</v>
      </c>
      <c r="F27" s="82">
        <v>6</v>
      </c>
      <c r="G27" s="89" t="s">
        <v>84</v>
      </c>
      <c r="H27" s="231">
        <f t="shared" si="0"/>
        <v>4.3416666666666668</v>
      </c>
      <c r="I27" s="140">
        <v>4</v>
      </c>
      <c r="J27" s="148">
        <f t="shared" si="1"/>
        <v>17.366666666666667</v>
      </c>
    </row>
    <row r="28" spans="1:10">
      <c r="A28" s="223"/>
      <c r="B28" s="224"/>
      <c r="C28" s="97" t="s">
        <v>136</v>
      </c>
      <c r="D28" s="80" t="s">
        <v>80</v>
      </c>
      <c r="E28" s="81">
        <v>48</v>
      </c>
      <c r="F28" s="82">
        <v>6</v>
      </c>
      <c r="G28" s="89" t="s">
        <v>85</v>
      </c>
      <c r="H28" s="90">
        <f t="shared" si="0"/>
        <v>8</v>
      </c>
      <c r="I28" s="140">
        <v>5</v>
      </c>
      <c r="J28" s="148">
        <f t="shared" si="1"/>
        <v>40</v>
      </c>
    </row>
    <row r="29" spans="1:10">
      <c r="A29" s="223"/>
      <c r="B29" s="224"/>
      <c r="C29" s="96" t="s">
        <v>137</v>
      </c>
      <c r="D29" s="80" t="s">
        <v>81</v>
      </c>
      <c r="E29" s="81">
        <v>57</v>
      </c>
      <c r="F29" s="82">
        <v>12</v>
      </c>
      <c r="G29" s="89" t="s">
        <v>86</v>
      </c>
      <c r="H29" s="90">
        <f t="shared" si="0"/>
        <v>4.75</v>
      </c>
      <c r="I29" s="140">
        <v>8</v>
      </c>
      <c r="J29" s="148">
        <f t="shared" si="1"/>
        <v>38</v>
      </c>
    </row>
    <row r="30" spans="1:10">
      <c r="A30" s="223"/>
      <c r="B30" s="224"/>
      <c r="C30" s="96" t="s">
        <v>138</v>
      </c>
      <c r="D30" s="80" t="s">
        <v>81</v>
      </c>
      <c r="E30" s="81">
        <v>57.4</v>
      </c>
      <c r="F30" s="82">
        <v>12</v>
      </c>
      <c r="G30" s="89" t="s">
        <v>86</v>
      </c>
      <c r="H30" s="90">
        <f t="shared" si="0"/>
        <v>4.7833333333333332</v>
      </c>
      <c r="I30" s="140">
        <v>2</v>
      </c>
      <c r="J30" s="148">
        <f t="shared" si="1"/>
        <v>9.5666666666666664</v>
      </c>
    </row>
    <row r="31" spans="1:10" ht="15.75" thickBot="1">
      <c r="A31" s="225"/>
      <c r="B31" s="226"/>
      <c r="C31" s="98" t="s">
        <v>139</v>
      </c>
      <c r="D31" s="86" t="s">
        <v>30</v>
      </c>
      <c r="E31" s="87">
        <v>33.32</v>
      </c>
      <c r="F31" s="72">
        <v>6</v>
      </c>
      <c r="G31" s="38" t="s">
        <v>87</v>
      </c>
      <c r="H31" s="39">
        <f t="shared" si="0"/>
        <v>5.5533333333333337</v>
      </c>
      <c r="I31" s="141">
        <v>5</v>
      </c>
      <c r="J31" s="149">
        <f t="shared" si="1"/>
        <v>27.766666666666669</v>
      </c>
    </row>
    <row r="32" spans="1:10">
      <c r="A32" s="175" t="s">
        <v>140</v>
      </c>
      <c r="B32" s="176"/>
      <c r="C32" s="92" t="s">
        <v>141</v>
      </c>
      <c r="D32" s="34" t="s">
        <v>32</v>
      </c>
      <c r="E32" s="77">
        <v>22</v>
      </c>
      <c r="F32" s="78">
        <v>1</v>
      </c>
      <c r="G32" s="88" t="s">
        <v>90</v>
      </c>
      <c r="H32" s="35">
        <f t="shared" si="0"/>
        <v>22</v>
      </c>
      <c r="I32" s="139">
        <v>0</v>
      </c>
      <c r="J32" s="147">
        <f t="shared" si="1"/>
        <v>0</v>
      </c>
    </row>
    <row r="33" spans="1:10">
      <c r="A33" s="177"/>
      <c r="B33" s="178"/>
      <c r="C33" s="93" t="s">
        <v>142</v>
      </c>
      <c r="D33" s="80" t="s">
        <v>33</v>
      </c>
      <c r="E33" s="81">
        <v>25</v>
      </c>
      <c r="F33" s="82">
        <v>1</v>
      </c>
      <c r="G33" s="89" t="s">
        <v>90</v>
      </c>
      <c r="H33" s="90">
        <f t="shared" si="0"/>
        <v>25</v>
      </c>
      <c r="I33" s="140">
        <v>0</v>
      </c>
      <c r="J33" s="148">
        <f t="shared" si="1"/>
        <v>0</v>
      </c>
    </row>
    <row r="34" spans="1:10" ht="15.75" thickBot="1">
      <c r="A34" s="179"/>
      <c r="B34" s="180"/>
      <c r="C34" s="91" t="s">
        <v>17</v>
      </c>
      <c r="D34" s="86" t="s">
        <v>34</v>
      </c>
      <c r="E34" s="87">
        <v>21.5</v>
      </c>
      <c r="F34" s="72">
        <v>6</v>
      </c>
      <c r="G34" s="38" t="s">
        <v>88</v>
      </c>
      <c r="H34" s="39">
        <f t="shared" si="0"/>
        <v>3.5833333333333335</v>
      </c>
      <c r="I34" s="141">
        <v>0</v>
      </c>
      <c r="J34" s="149">
        <f t="shared" si="1"/>
        <v>0</v>
      </c>
    </row>
    <row r="35" spans="1:10" ht="16.5" customHeight="1">
      <c r="A35" s="181" t="s">
        <v>143</v>
      </c>
      <c r="B35" s="227"/>
      <c r="C35" s="110" t="s">
        <v>159</v>
      </c>
      <c r="D35" s="34" t="s">
        <v>35</v>
      </c>
      <c r="E35" s="77">
        <v>38.5</v>
      </c>
      <c r="F35" s="78">
        <v>12</v>
      </c>
      <c r="G35" s="88" t="s">
        <v>83</v>
      </c>
      <c r="H35" s="35">
        <f t="shared" si="0"/>
        <v>3.2083333333333335</v>
      </c>
      <c r="I35" s="139">
        <v>6</v>
      </c>
      <c r="J35" s="147">
        <f t="shared" si="1"/>
        <v>19.25</v>
      </c>
    </row>
    <row r="36" spans="1:10">
      <c r="A36" s="183"/>
      <c r="B36" s="228"/>
      <c r="C36" s="111" t="s">
        <v>160</v>
      </c>
      <c r="D36" s="80" t="s">
        <v>35</v>
      </c>
      <c r="E36" s="81">
        <v>38.5</v>
      </c>
      <c r="F36" s="82">
        <v>12</v>
      </c>
      <c r="G36" s="89" t="s">
        <v>83</v>
      </c>
      <c r="H36" s="90">
        <f t="shared" si="0"/>
        <v>3.2083333333333335</v>
      </c>
      <c r="I36" s="140">
        <v>4</v>
      </c>
      <c r="J36" s="148">
        <f t="shared" si="1"/>
        <v>12.833333333333334</v>
      </c>
    </row>
    <row r="37" spans="1:10" ht="15.75" thickBot="1">
      <c r="A37" s="185"/>
      <c r="B37" s="229"/>
      <c r="C37" s="112" t="s">
        <v>9</v>
      </c>
      <c r="D37" s="86" t="s">
        <v>36</v>
      </c>
      <c r="E37" s="87">
        <v>40</v>
      </c>
      <c r="F37" s="72">
        <v>12</v>
      </c>
      <c r="G37" s="38" t="s">
        <v>89</v>
      </c>
      <c r="H37" s="39">
        <f t="shared" si="0"/>
        <v>3.3333333333333335</v>
      </c>
      <c r="I37" s="141">
        <v>8</v>
      </c>
      <c r="J37" s="149">
        <f t="shared" si="1"/>
        <v>26.666666666666668</v>
      </c>
    </row>
    <row r="38" spans="1:10">
      <c r="A38" s="181" t="s">
        <v>144</v>
      </c>
      <c r="B38" s="182"/>
      <c r="C38" s="113" t="s">
        <v>18</v>
      </c>
      <c r="D38" s="34" t="s">
        <v>91</v>
      </c>
      <c r="E38" s="77">
        <v>80.400000000000006</v>
      </c>
      <c r="F38" s="78">
        <v>12</v>
      </c>
      <c r="G38" s="88" t="s">
        <v>101</v>
      </c>
      <c r="H38" s="35">
        <f t="shared" si="0"/>
        <v>6.7</v>
      </c>
      <c r="I38" s="139">
        <v>8</v>
      </c>
      <c r="J38" s="147">
        <f t="shared" si="1"/>
        <v>53.6</v>
      </c>
    </row>
    <row r="39" spans="1:10">
      <c r="A39" s="183"/>
      <c r="B39" s="184"/>
      <c r="C39" s="114" t="s">
        <v>10</v>
      </c>
      <c r="D39" s="80" t="s">
        <v>92</v>
      </c>
      <c r="E39" s="81">
        <v>49</v>
      </c>
      <c r="F39" s="82">
        <v>12</v>
      </c>
      <c r="G39" s="89" t="s">
        <v>102</v>
      </c>
      <c r="H39" s="90">
        <f t="shared" si="0"/>
        <v>4.083333333333333</v>
      </c>
      <c r="I39" s="140">
        <v>3</v>
      </c>
      <c r="J39" s="148">
        <f t="shared" si="1"/>
        <v>12.25</v>
      </c>
    </row>
    <row r="40" spans="1:10">
      <c r="A40" s="183"/>
      <c r="B40" s="184"/>
      <c r="C40" s="114" t="s">
        <v>11</v>
      </c>
      <c r="D40" s="80" t="s">
        <v>93</v>
      </c>
      <c r="E40" s="81">
        <v>62.5</v>
      </c>
      <c r="F40" s="82">
        <v>12</v>
      </c>
      <c r="G40" s="89" t="s">
        <v>103</v>
      </c>
      <c r="H40" s="90">
        <f t="shared" si="0"/>
        <v>5.208333333333333</v>
      </c>
      <c r="I40" s="140">
        <v>7</v>
      </c>
      <c r="J40" s="148">
        <f t="shared" si="1"/>
        <v>36.458333333333329</v>
      </c>
    </row>
    <row r="41" spans="1:10">
      <c r="A41" s="183"/>
      <c r="B41" s="184"/>
      <c r="C41" s="114" t="s">
        <v>12</v>
      </c>
      <c r="D41" s="80" t="s">
        <v>94</v>
      </c>
      <c r="E41" s="81">
        <v>40.22</v>
      </c>
      <c r="F41" s="82">
        <v>12</v>
      </c>
      <c r="G41" s="89" t="s">
        <v>104</v>
      </c>
      <c r="H41" s="90">
        <f t="shared" si="0"/>
        <v>3.3516666666666666</v>
      </c>
      <c r="I41" s="140">
        <v>2</v>
      </c>
      <c r="J41" s="148">
        <f t="shared" si="1"/>
        <v>6.7033333333333331</v>
      </c>
    </row>
    <row r="42" spans="1:10">
      <c r="A42" s="183"/>
      <c r="B42" s="184"/>
      <c r="C42" s="114" t="s">
        <v>100</v>
      </c>
      <c r="D42" s="80" t="s">
        <v>94</v>
      </c>
      <c r="E42" s="81">
        <v>39.5</v>
      </c>
      <c r="F42" s="82">
        <v>12</v>
      </c>
      <c r="G42" s="89" t="s">
        <v>104</v>
      </c>
      <c r="H42" s="90">
        <f t="shared" si="0"/>
        <v>3.2916666666666665</v>
      </c>
      <c r="I42" s="140">
        <v>5</v>
      </c>
      <c r="J42" s="148">
        <f t="shared" si="1"/>
        <v>16.458333333333332</v>
      </c>
    </row>
    <row r="43" spans="1:10">
      <c r="A43" s="183"/>
      <c r="B43" s="184"/>
      <c r="C43" s="115" t="s">
        <v>161</v>
      </c>
      <c r="D43" s="80" t="s">
        <v>37</v>
      </c>
      <c r="E43" s="81">
        <v>160.5</v>
      </c>
      <c r="F43" s="82">
        <v>1</v>
      </c>
      <c r="G43" s="89" t="s">
        <v>50</v>
      </c>
      <c r="H43" s="90">
        <f t="shared" si="0"/>
        <v>160.5</v>
      </c>
      <c r="I43" s="140">
        <v>0</v>
      </c>
      <c r="J43" s="148">
        <f t="shared" si="1"/>
        <v>0</v>
      </c>
    </row>
    <row r="44" spans="1:10">
      <c r="A44" s="183"/>
      <c r="B44" s="184"/>
      <c r="C44" s="114" t="s">
        <v>162</v>
      </c>
      <c r="D44" s="80" t="s">
        <v>95</v>
      </c>
      <c r="E44" s="81">
        <v>18.760000000000002</v>
      </c>
      <c r="F44" s="82">
        <v>2</v>
      </c>
      <c r="G44" s="89" t="s">
        <v>51</v>
      </c>
      <c r="H44" s="90">
        <f t="shared" si="0"/>
        <v>9.3800000000000008</v>
      </c>
      <c r="I44" s="140">
        <v>0</v>
      </c>
      <c r="J44" s="148">
        <f t="shared" si="1"/>
        <v>0</v>
      </c>
    </row>
    <row r="45" spans="1:10">
      <c r="A45" s="183"/>
      <c r="B45" s="184"/>
      <c r="C45" s="114" t="s">
        <v>163</v>
      </c>
      <c r="D45" s="80" t="s">
        <v>95</v>
      </c>
      <c r="E45" s="81">
        <v>18.600000000000001</v>
      </c>
      <c r="F45" s="82">
        <v>2</v>
      </c>
      <c r="G45" s="89" t="s">
        <v>70</v>
      </c>
      <c r="H45" s="90">
        <f t="shared" si="0"/>
        <v>9.3000000000000007</v>
      </c>
      <c r="I45" s="140">
        <v>0</v>
      </c>
      <c r="J45" s="148">
        <f t="shared" si="1"/>
        <v>0</v>
      </c>
    </row>
    <row r="46" spans="1:10">
      <c r="A46" s="183"/>
      <c r="B46" s="184"/>
      <c r="C46" s="116" t="s">
        <v>164</v>
      </c>
      <c r="D46" s="80" t="s">
        <v>38</v>
      </c>
      <c r="E46" s="81">
        <v>75.16</v>
      </c>
      <c r="F46" s="82">
        <v>6</v>
      </c>
      <c r="G46" s="89" t="s">
        <v>102</v>
      </c>
      <c r="H46" s="90">
        <f t="shared" si="0"/>
        <v>12.526666666666666</v>
      </c>
      <c r="I46" s="140">
        <v>0</v>
      </c>
      <c r="J46" s="148">
        <f t="shared" si="1"/>
        <v>0</v>
      </c>
    </row>
    <row r="47" spans="1:10">
      <c r="A47" s="183"/>
      <c r="B47" s="184"/>
      <c r="C47" s="117" t="s">
        <v>43</v>
      </c>
      <c r="D47" s="80" t="s">
        <v>96</v>
      </c>
      <c r="E47" s="81">
        <v>80.400000000000006</v>
      </c>
      <c r="F47" s="82">
        <v>12</v>
      </c>
      <c r="G47" s="89" t="s">
        <v>105</v>
      </c>
      <c r="H47" s="90">
        <f t="shared" si="0"/>
        <v>6.7</v>
      </c>
      <c r="I47" s="140">
        <v>3</v>
      </c>
      <c r="J47" s="148">
        <f t="shared" si="1"/>
        <v>20.100000000000001</v>
      </c>
    </row>
    <row r="48" spans="1:10">
      <c r="A48" s="183"/>
      <c r="B48" s="184"/>
      <c r="C48" s="117" t="s">
        <v>44</v>
      </c>
      <c r="D48" s="80" t="s">
        <v>97</v>
      </c>
      <c r="E48" s="81">
        <v>113.8</v>
      </c>
      <c r="F48" s="82">
        <v>12</v>
      </c>
      <c r="G48" s="89" t="s">
        <v>106</v>
      </c>
      <c r="H48" s="90">
        <f t="shared" si="0"/>
        <v>9.4833333333333325</v>
      </c>
      <c r="I48" s="140">
        <v>0</v>
      </c>
      <c r="J48" s="148">
        <f t="shared" si="1"/>
        <v>0</v>
      </c>
    </row>
    <row r="49" spans="1:10">
      <c r="A49" s="183"/>
      <c r="B49" s="184"/>
      <c r="C49" s="117" t="s">
        <v>45</v>
      </c>
      <c r="D49" s="80" t="s">
        <v>98</v>
      </c>
      <c r="E49" s="81">
        <v>43.04</v>
      </c>
      <c r="F49" s="82">
        <v>12</v>
      </c>
      <c r="G49" s="89" t="s">
        <v>107</v>
      </c>
      <c r="H49" s="90">
        <f t="shared" si="0"/>
        <v>3.5866666666666664</v>
      </c>
      <c r="I49" s="140">
        <v>6</v>
      </c>
      <c r="J49" s="148">
        <f t="shared" si="1"/>
        <v>21.52</v>
      </c>
    </row>
    <row r="50" spans="1:10">
      <c r="A50" s="183"/>
      <c r="B50" s="184"/>
      <c r="C50" s="117" t="s">
        <v>46</v>
      </c>
      <c r="D50" s="80" t="s">
        <v>99</v>
      </c>
      <c r="E50" s="81">
        <v>72</v>
      </c>
      <c r="F50" s="82">
        <v>12</v>
      </c>
      <c r="G50" s="89" t="s">
        <v>108</v>
      </c>
      <c r="H50" s="90">
        <f t="shared" si="0"/>
        <v>6</v>
      </c>
      <c r="I50" s="140">
        <v>2</v>
      </c>
      <c r="J50" s="148">
        <f t="shared" si="1"/>
        <v>12</v>
      </c>
    </row>
    <row r="51" spans="1:10">
      <c r="A51" s="183"/>
      <c r="B51" s="184"/>
      <c r="C51" s="117" t="s">
        <v>47</v>
      </c>
      <c r="D51" s="80" t="s">
        <v>40</v>
      </c>
      <c r="E51" s="81">
        <v>29.28</v>
      </c>
      <c r="F51" s="82">
        <v>3</v>
      </c>
      <c r="G51" s="89" t="s">
        <v>52</v>
      </c>
      <c r="H51" s="90">
        <f t="shared" si="0"/>
        <v>9.76</v>
      </c>
      <c r="I51" s="140">
        <v>2</v>
      </c>
      <c r="J51" s="148">
        <f t="shared" si="1"/>
        <v>19.52</v>
      </c>
    </row>
    <row r="52" spans="1:10" ht="15.75" thickBot="1">
      <c r="A52" s="185"/>
      <c r="B52" s="186"/>
      <c r="C52" s="118" t="s">
        <v>48</v>
      </c>
      <c r="D52" s="86" t="s">
        <v>39</v>
      </c>
      <c r="E52" s="87">
        <v>49.4</v>
      </c>
      <c r="F52" s="72">
        <v>12</v>
      </c>
      <c r="G52" s="38" t="s">
        <v>107</v>
      </c>
      <c r="H52" s="39">
        <f t="shared" si="0"/>
        <v>4.1166666666666663</v>
      </c>
      <c r="I52" s="141">
        <v>5</v>
      </c>
      <c r="J52" s="149">
        <f t="shared" si="1"/>
        <v>20.583333333333332</v>
      </c>
    </row>
    <row r="53" spans="1:10" s="4" customFormat="1" ht="28.5" thickBot="1">
      <c r="A53" s="164" t="s">
        <v>109</v>
      </c>
      <c r="B53" s="165"/>
      <c r="C53" s="48" t="s">
        <v>145</v>
      </c>
      <c r="D53" s="27" t="s">
        <v>110</v>
      </c>
      <c r="E53" s="49">
        <v>94</v>
      </c>
      <c r="F53" s="70">
        <v>4</v>
      </c>
      <c r="G53" s="10" t="s">
        <v>112</v>
      </c>
      <c r="H53" s="11">
        <f t="shared" si="0"/>
        <v>23.5</v>
      </c>
      <c r="I53" s="142">
        <v>1</v>
      </c>
      <c r="J53" s="150">
        <f t="shared" si="1"/>
        <v>23.5</v>
      </c>
    </row>
    <row r="54" spans="1:10">
      <c r="A54" s="166" t="s">
        <v>146</v>
      </c>
      <c r="B54" s="167"/>
      <c r="C54" s="76" t="s">
        <v>13</v>
      </c>
      <c r="D54" s="34" t="s">
        <v>41</v>
      </c>
      <c r="E54" s="77">
        <v>42</v>
      </c>
      <c r="F54" s="78">
        <v>6</v>
      </c>
      <c r="G54" s="21" t="s">
        <v>111</v>
      </c>
      <c r="H54" s="22">
        <f t="shared" si="0"/>
        <v>7</v>
      </c>
      <c r="I54" s="139">
        <v>1</v>
      </c>
      <c r="J54" s="147">
        <f t="shared" si="1"/>
        <v>7</v>
      </c>
    </row>
    <row r="55" spans="1:10">
      <c r="A55" s="168"/>
      <c r="B55" s="169"/>
      <c r="C55" s="79" t="s">
        <v>14</v>
      </c>
      <c r="D55" s="80" t="s">
        <v>41</v>
      </c>
      <c r="E55" s="81">
        <v>42</v>
      </c>
      <c r="F55" s="82">
        <v>6</v>
      </c>
      <c r="G55" s="83" t="s">
        <v>111</v>
      </c>
      <c r="H55" s="84">
        <f t="shared" si="0"/>
        <v>7</v>
      </c>
      <c r="I55" s="140">
        <v>1</v>
      </c>
      <c r="J55" s="148">
        <f t="shared" si="1"/>
        <v>7</v>
      </c>
    </row>
    <row r="56" spans="1:10">
      <c r="A56" s="168"/>
      <c r="B56" s="169"/>
      <c r="C56" s="79" t="s">
        <v>15</v>
      </c>
      <c r="D56" s="80" t="s">
        <v>41</v>
      </c>
      <c r="E56" s="81">
        <v>46.5</v>
      </c>
      <c r="F56" s="82">
        <v>6</v>
      </c>
      <c r="G56" s="83" t="s">
        <v>111</v>
      </c>
      <c r="H56" s="84">
        <f t="shared" si="0"/>
        <v>7.75</v>
      </c>
      <c r="I56" s="140">
        <v>1</v>
      </c>
      <c r="J56" s="148">
        <f t="shared" si="1"/>
        <v>7.75</v>
      </c>
    </row>
    <row r="57" spans="1:10" ht="15.75" thickBot="1">
      <c r="A57" s="170"/>
      <c r="B57" s="171"/>
      <c r="C57" s="85" t="s">
        <v>16</v>
      </c>
      <c r="D57" s="86" t="s">
        <v>41</v>
      </c>
      <c r="E57" s="87">
        <v>42</v>
      </c>
      <c r="F57" s="72">
        <v>6</v>
      </c>
      <c r="G57" s="30" t="s">
        <v>111</v>
      </c>
      <c r="H57" s="31">
        <f t="shared" si="0"/>
        <v>7</v>
      </c>
      <c r="I57" s="141">
        <v>4</v>
      </c>
      <c r="J57" s="149">
        <f t="shared" si="1"/>
        <v>28</v>
      </c>
    </row>
    <row r="58" spans="1:10" ht="27" thickBot="1">
      <c r="A58" s="172" t="s">
        <v>147</v>
      </c>
      <c r="B58" s="173"/>
      <c r="C58" s="50" t="s">
        <v>148</v>
      </c>
      <c r="D58" s="37" t="s">
        <v>113</v>
      </c>
      <c r="E58" s="51">
        <v>70</v>
      </c>
      <c r="F58" s="71">
        <v>1</v>
      </c>
      <c r="G58" s="33" t="s">
        <v>177</v>
      </c>
      <c r="H58" s="36">
        <f t="shared" si="0"/>
        <v>70</v>
      </c>
      <c r="I58" s="143">
        <v>0</v>
      </c>
      <c r="J58" s="150">
        <f t="shared" si="1"/>
        <v>0</v>
      </c>
    </row>
    <row r="59" spans="1:10" ht="37.5" customHeight="1" thickBot="1">
      <c r="A59" s="172" t="s">
        <v>158</v>
      </c>
      <c r="B59" s="174"/>
      <c r="C59" s="52" t="s">
        <v>149</v>
      </c>
      <c r="D59" s="37" t="s">
        <v>114</v>
      </c>
      <c r="E59" s="51">
        <v>38</v>
      </c>
      <c r="F59" s="71">
        <v>1</v>
      </c>
      <c r="G59" s="33" t="s">
        <v>116</v>
      </c>
      <c r="H59" s="36">
        <f t="shared" si="0"/>
        <v>38</v>
      </c>
      <c r="I59" s="143">
        <v>0</v>
      </c>
      <c r="J59" s="150">
        <f t="shared" si="1"/>
        <v>0</v>
      </c>
    </row>
    <row r="60" spans="1:10" s="40" customFormat="1" ht="33.75" customHeight="1" thickBot="1">
      <c r="A60" s="172" t="s">
        <v>157</v>
      </c>
      <c r="B60" s="174"/>
      <c r="C60" s="53" t="s">
        <v>150</v>
      </c>
      <c r="D60" s="27" t="s">
        <v>115</v>
      </c>
      <c r="E60" s="54">
        <v>15</v>
      </c>
      <c r="F60" s="70">
        <v>1</v>
      </c>
      <c r="G60" s="10" t="s">
        <v>117</v>
      </c>
      <c r="H60" s="41">
        <f t="shared" si="0"/>
        <v>15</v>
      </c>
      <c r="I60" s="142">
        <v>0</v>
      </c>
      <c r="J60" s="150">
        <f t="shared" si="1"/>
        <v>0</v>
      </c>
    </row>
    <row r="61" spans="1:10" ht="27" customHeight="1">
      <c r="A61" s="154" t="s">
        <v>151</v>
      </c>
      <c r="B61" s="155"/>
      <c r="C61" s="55" t="s">
        <v>152</v>
      </c>
      <c r="D61" s="24" t="s">
        <v>31</v>
      </c>
      <c r="E61" s="56">
        <f>22.28+6.3</f>
        <v>28.580000000000002</v>
      </c>
      <c r="F61" s="15">
        <v>1</v>
      </c>
      <c r="G61" s="8" t="s">
        <v>31</v>
      </c>
      <c r="H61" s="60">
        <f t="shared" si="0"/>
        <v>28.580000000000002</v>
      </c>
      <c r="I61" s="144">
        <v>0</v>
      </c>
      <c r="J61" s="151">
        <f t="shared" si="1"/>
        <v>0</v>
      </c>
    </row>
    <row r="62" spans="1:10" ht="22.5" customHeight="1" thickBot="1">
      <c r="A62" s="156"/>
      <c r="B62" s="157"/>
      <c r="C62" s="57" t="s">
        <v>153</v>
      </c>
      <c r="D62" s="26" t="s">
        <v>31</v>
      </c>
      <c r="E62" s="58">
        <f>32.5+6.3</f>
        <v>38.799999999999997</v>
      </c>
      <c r="F62" s="16">
        <v>1</v>
      </c>
      <c r="G62" s="9" t="s">
        <v>31</v>
      </c>
      <c r="H62" s="62">
        <f t="shared" si="0"/>
        <v>38.799999999999997</v>
      </c>
      <c r="I62" s="145">
        <v>0</v>
      </c>
      <c r="J62" s="152">
        <f t="shared" si="1"/>
        <v>0</v>
      </c>
    </row>
    <row r="63" spans="1:10">
      <c r="A63" s="158" t="s">
        <v>53</v>
      </c>
      <c r="B63" s="159"/>
      <c r="C63" s="122" t="s">
        <v>54</v>
      </c>
      <c r="D63" s="32" t="s">
        <v>154</v>
      </c>
      <c r="E63" s="59">
        <f>34.4+8</f>
        <v>42.4</v>
      </c>
      <c r="F63" s="69">
        <v>8</v>
      </c>
      <c r="G63" s="8" t="s">
        <v>156</v>
      </c>
      <c r="H63" s="60">
        <f t="shared" si="0"/>
        <v>5.3</v>
      </c>
      <c r="I63" s="146">
        <v>4</v>
      </c>
      <c r="J63" s="151">
        <f t="shared" si="1"/>
        <v>21.2</v>
      </c>
    </row>
    <row r="64" spans="1:10">
      <c r="A64" s="160"/>
      <c r="B64" s="161"/>
      <c r="C64" s="123" t="s">
        <v>55</v>
      </c>
      <c r="D64" s="25" t="s">
        <v>154</v>
      </c>
      <c r="E64" s="44">
        <f>36.4+8</f>
        <v>44.4</v>
      </c>
      <c r="F64" s="66">
        <v>8</v>
      </c>
      <c r="G64" s="3" t="s">
        <v>156</v>
      </c>
      <c r="H64" s="43">
        <f t="shared" si="0"/>
        <v>5.55</v>
      </c>
      <c r="I64" s="136">
        <v>2</v>
      </c>
      <c r="J64" s="153">
        <f t="shared" si="1"/>
        <v>11.1</v>
      </c>
    </row>
    <row r="65" spans="1:10">
      <c r="A65" s="160"/>
      <c r="B65" s="161"/>
      <c r="C65" s="123" t="s">
        <v>56</v>
      </c>
      <c r="D65" s="25" t="s">
        <v>154</v>
      </c>
      <c r="E65" s="44">
        <f>41.6+8</f>
        <v>49.6</v>
      </c>
      <c r="F65" s="66">
        <v>8</v>
      </c>
      <c r="G65" s="3" t="s">
        <v>156</v>
      </c>
      <c r="H65" s="43">
        <f t="shared" si="0"/>
        <v>6.2</v>
      </c>
      <c r="I65" s="136">
        <v>3</v>
      </c>
      <c r="J65" s="153">
        <f t="shared" si="1"/>
        <v>18.600000000000001</v>
      </c>
    </row>
    <row r="66" spans="1:10" ht="15.75" thickBot="1">
      <c r="A66" s="162"/>
      <c r="B66" s="163"/>
      <c r="C66" s="124" t="s">
        <v>155</v>
      </c>
      <c r="D66" s="26" t="s">
        <v>154</v>
      </c>
      <c r="E66" s="61">
        <f>34.8+8</f>
        <v>42.8</v>
      </c>
      <c r="F66" s="65">
        <v>8</v>
      </c>
      <c r="G66" s="9" t="s">
        <v>156</v>
      </c>
      <c r="H66" s="62">
        <f t="shared" si="0"/>
        <v>5.35</v>
      </c>
      <c r="I66" s="137">
        <v>1</v>
      </c>
      <c r="J66" s="152">
        <f t="shared" si="1"/>
        <v>5.35</v>
      </c>
    </row>
    <row r="67" spans="1:10" ht="15.75" customHeight="1">
      <c r="A67" s="193" t="s">
        <v>69</v>
      </c>
      <c r="B67" s="194"/>
      <c r="C67" s="125" t="s">
        <v>168</v>
      </c>
      <c r="D67" s="24" t="s">
        <v>57</v>
      </c>
      <c r="E67" s="20">
        <f>46.2+6</f>
        <v>52.2</v>
      </c>
      <c r="F67" s="64">
        <v>6</v>
      </c>
      <c r="G67" s="8" t="s">
        <v>58</v>
      </c>
      <c r="H67" s="12">
        <f t="shared" ref="H67:H75" si="2">E67/F67</f>
        <v>8.7000000000000011</v>
      </c>
      <c r="I67" s="138">
        <v>1</v>
      </c>
      <c r="J67" s="151">
        <f t="shared" si="1"/>
        <v>8.7000000000000011</v>
      </c>
    </row>
    <row r="68" spans="1:10">
      <c r="A68" s="195"/>
      <c r="B68" s="196"/>
      <c r="C68" s="126" t="s">
        <v>169</v>
      </c>
      <c r="D68" s="25" t="s">
        <v>59</v>
      </c>
      <c r="E68" s="73">
        <f>51+10</f>
        <v>61</v>
      </c>
      <c r="F68" s="66">
        <v>2</v>
      </c>
      <c r="G68" s="3" t="s">
        <v>60</v>
      </c>
      <c r="H68" s="5">
        <f t="shared" si="2"/>
        <v>30.5</v>
      </c>
      <c r="I68" s="136">
        <v>0</v>
      </c>
      <c r="J68" s="153">
        <f t="shared" si="1"/>
        <v>0</v>
      </c>
    </row>
    <row r="69" spans="1:10">
      <c r="A69" s="195"/>
      <c r="B69" s="196"/>
      <c r="C69" s="126" t="s">
        <v>170</v>
      </c>
      <c r="D69" s="25" t="s">
        <v>57</v>
      </c>
      <c r="E69" s="73">
        <f>43.2+6</f>
        <v>49.2</v>
      </c>
      <c r="F69" s="66">
        <v>6</v>
      </c>
      <c r="G69" s="3" t="s">
        <v>58</v>
      </c>
      <c r="H69" s="5">
        <f t="shared" si="2"/>
        <v>8.2000000000000011</v>
      </c>
      <c r="I69" s="136">
        <v>3</v>
      </c>
      <c r="J69" s="153">
        <f t="shared" si="1"/>
        <v>24.6</v>
      </c>
    </row>
    <row r="70" spans="1:10">
      <c r="A70" s="195"/>
      <c r="B70" s="196"/>
      <c r="C70" s="126" t="s">
        <v>171</v>
      </c>
      <c r="D70" s="25" t="s">
        <v>59</v>
      </c>
      <c r="E70" s="73">
        <f>48+10</f>
        <v>58</v>
      </c>
      <c r="F70" s="66">
        <v>2</v>
      </c>
      <c r="G70" s="3" t="s">
        <v>60</v>
      </c>
      <c r="H70" s="5">
        <f t="shared" si="2"/>
        <v>29</v>
      </c>
      <c r="I70" s="136">
        <v>1</v>
      </c>
      <c r="J70" s="153">
        <f t="shared" si="1"/>
        <v>29</v>
      </c>
    </row>
    <row r="71" spans="1:10">
      <c r="A71" s="195"/>
      <c r="B71" s="196"/>
      <c r="C71" s="126" t="s">
        <v>172</v>
      </c>
      <c r="D71" s="25" t="s">
        <v>59</v>
      </c>
      <c r="E71" s="73">
        <f>55.2+10</f>
        <v>65.2</v>
      </c>
      <c r="F71" s="66">
        <v>2</v>
      </c>
      <c r="G71" s="3" t="s">
        <v>60</v>
      </c>
      <c r="H71" s="5">
        <f t="shared" si="2"/>
        <v>32.6</v>
      </c>
      <c r="I71" s="136">
        <v>0</v>
      </c>
      <c r="J71" s="153">
        <f t="shared" si="1"/>
        <v>0</v>
      </c>
    </row>
    <row r="72" spans="1:10">
      <c r="A72" s="195"/>
      <c r="B72" s="196"/>
      <c r="C72" s="126" t="s">
        <v>173</v>
      </c>
      <c r="D72" s="25" t="s">
        <v>59</v>
      </c>
      <c r="E72" s="73">
        <f>40.6+10</f>
        <v>50.6</v>
      </c>
      <c r="F72" s="66">
        <v>2</v>
      </c>
      <c r="G72" s="3" t="s">
        <v>60</v>
      </c>
      <c r="H72" s="5">
        <f t="shared" si="2"/>
        <v>25.3</v>
      </c>
      <c r="I72" s="136">
        <v>1</v>
      </c>
      <c r="J72" s="153">
        <f t="shared" ref="J72:J77" si="3">H72*I72</f>
        <v>25.3</v>
      </c>
    </row>
    <row r="73" spans="1:10">
      <c r="A73" s="195"/>
      <c r="B73" s="196"/>
      <c r="C73" s="126" t="s">
        <v>174</v>
      </c>
      <c r="D73" s="25" t="s">
        <v>57</v>
      </c>
      <c r="E73" s="73">
        <f>58.8+6</f>
        <v>64.8</v>
      </c>
      <c r="F73" s="66">
        <v>6</v>
      </c>
      <c r="G73" s="3" t="s">
        <v>58</v>
      </c>
      <c r="H73" s="5">
        <f t="shared" si="2"/>
        <v>10.799999999999999</v>
      </c>
      <c r="I73" s="136">
        <v>1</v>
      </c>
      <c r="J73" s="153">
        <f t="shared" si="3"/>
        <v>10.799999999999999</v>
      </c>
    </row>
    <row r="74" spans="1:10">
      <c r="A74" s="195"/>
      <c r="B74" s="196"/>
      <c r="C74" s="126" t="s">
        <v>175</v>
      </c>
      <c r="D74" s="25" t="s">
        <v>57</v>
      </c>
      <c r="E74" s="73">
        <f>68.4+6</f>
        <v>74.400000000000006</v>
      </c>
      <c r="F74" s="66">
        <v>6</v>
      </c>
      <c r="G74" s="3" t="s">
        <v>58</v>
      </c>
      <c r="H74" s="5">
        <f t="shared" si="2"/>
        <v>12.4</v>
      </c>
      <c r="I74" s="136">
        <v>0</v>
      </c>
      <c r="J74" s="153">
        <f t="shared" si="3"/>
        <v>0</v>
      </c>
    </row>
    <row r="75" spans="1:10" ht="15.75" thickBot="1">
      <c r="A75" s="197"/>
      <c r="B75" s="198"/>
      <c r="C75" s="127" t="s">
        <v>176</v>
      </c>
      <c r="D75" s="26" t="s">
        <v>57</v>
      </c>
      <c r="E75" s="74">
        <f>74.4+6</f>
        <v>80.400000000000006</v>
      </c>
      <c r="F75" s="65">
        <v>6</v>
      </c>
      <c r="G75" s="9" t="s">
        <v>58</v>
      </c>
      <c r="H75" s="13">
        <f t="shared" si="2"/>
        <v>13.4</v>
      </c>
      <c r="I75" s="137">
        <v>3</v>
      </c>
      <c r="J75" s="152">
        <f t="shared" si="3"/>
        <v>40.200000000000003</v>
      </c>
    </row>
    <row r="76" spans="1:10" ht="15.75" customHeight="1">
      <c r="A76" s="193" t="s">
        <v>61</v>
      </c>
      <c r="B76" s="194"/>
      <c r="C76" s="122" t="s">
        <v>64</v>
      </c>
      <c r="D76" s="24" t="s">
        <v>62</v>
      </c>
      <c r="E76" s="20">
        <f t="shared" ref="E76:E77" si="4">64+6</f>
        <v>70</v>
      </c>
      <c r="F76" s="64">
        <v>20</v>
      </c>
      <c r="G76" s="8" t="s">
        <v>63</v>
      </c>
      <c r="H76" s="12">
        <f>E76/F76</f>
        <v>3.5</v>
      </c>
      <c r="I76" s="138">
        <v>8</v>
      </c>
      <c r="J76" s="151">
        <f t="shared" si="3"/>
        <v>28</v>
      </c>
    </row>
    <row r="77" spans="1:10" ht="15.75" thickBot="1">
      <c r="A77" s="197"/>
      <c r="B77" s="198"/>
      <c r="C77" s="124" t="s">
        <v>65</v>
      </c>
      <c r="D77" s="26" t="s">
        <v>62</v>
      </c>
      <c r="E77" s="74">
        <f t="shared" si="4"/>
        <v>70</v>
      </c>
      <c r="F77" s="65">
        <v>20</v>
      </c>
      <c r="G77" s="9" t="s">
        <v>63</v>
      </c>
      <c r="H77" s="13">
        <f>E77/F77</f>
        <v>3.5</v>
      </c>
      <c r="I77" s="137">
        <v>6</v>
      </c>
      <c r="J77" s="152">
        <f t="shared" si="3"/>
        <v>21</v>
      </c>
    </row>
    <row r="78" spans="1:10" ht="16.5" thickBot="1">
      <c r="A78" s="6"/>
      <c r="B78" s="6"/>
      <c r="C78" s="6"/>
      <c r="D78" s="28"/>
      <c r="E78" s="6"/>
      <c r="F78" s="67"/>
      <c r="G78" s="6"/>
      <c r="H78" s="6"/>
      <c r="I78" s="45">
        <f>SUM(I7:I77)</f>
        <v>133</v>
      </c>
      <c r="J78" s="17"/>
    </row>
    <row r="79" spans="1:10">
      <c r="A79" s="6"/>
      <c r="B79" s="6"/>
      <c r="C79" s="6"/>
      <c r="D79" s="28"/>
      <c r="E79" s="6"/>
      <c r="F79" s="67"/>
      <c r="G79" s="6"/>
      <c r="H79" s="6"/>
      <c r="I79" s="130" t="s">
        <v>66</v>
      </c>
      <c r="J79" s="133">
        <f>SUM(J7:J77)</f>
        <v>755.69666666666672</v>
      </c>
    </row>
    <row r="80" spans="1:10" ht="24">
      <c r="A80" s="6"/>
      <c r="B80" s="6"/>
      <c r="C80" s="6"/>
      <c r="D80" s="28"/>
      <c r="E80" s="6"/>
      <c r="F80" s="67"/>
      <c r="G80" s="6"/>
      <c r="H80" s="6"/>
      <c r="I80" s="131" t="s">
        <v>67</v>
      </c>
      <c r="J80" s="134">
        <v>0</v>
      </c>
    </row>
    <row r="81" spans="1:10" ht="15.75" thickBot="1">
      <c r="A81" s="6"/>
      <c r="B81" s="6"/>
      <c r="C81" s="6"/>
      <c r="D81" s="28"/>
      <c r="E81" s="6"/>
      <c r="F81" s="67"/>
      <c r="G81" s="6"/>
      <c r="H81" s="6"/>
      <c r="I81" s="132" t="s">
        <v>68</v>
      </c>
      <c r="J81" s="135">
        <f>J79-J80</f>
        <v>755.69666666666672</v>
      </c>
    </row>
  </sheetData>
  <mergeCells count="28">
    <mergeCell ref="A67:B75"/>
    <mergeCell ref="A76:B77"/>
    <mergeCell ref="A1:J1"/>
    <mergeCell ref="D2:J2"/>
    <mergeCell ref="D3:J3"/>
    <mergeCell ref="D4:J4"/>
    <mergeCell ref="D5:J5"/>
    <mergeCell ref="A2:B2"/>
    <mergeCell ref="A3:B3"/>
    <mergeCell ref="A4:B4"/>
    <mergeCell ref="A5:B5"/>
    <mergeCell ref="A7:A9"/>
    <mergeCell ref="B7:B8"/>
    <mergeCell ref="A6:B6"/>
    <mergeCell ref="A22:B31"/>
    <mergeCell ref="A35:B37"/>
    <mergeCell ref="A32:B34"/>
    <mergeCell ref="A38:B52"/>
    <mergeCell ref="A10:A17"/>
    <mergeCell ref="A20:B21"/>
    <mergeCell ref="A18:B19"/>
    <mergeCell ref="A61:B62"/>
    <mergeCell ref="A63:B66"/>
    <mergeCell ref="A53:B53"/>
    <mergeCell ref="A54:B57"/>
    <mergeCell ref="A58:B58"/>
    <mergeCell ref="A59:B59"/>
    <mergeCell ref="A60:B60"/>
  </mergeCells>
  <pageMargins left="0.70866141732283472" right="0.70866141732283472" top="0.59055118110236227" bottom="0.55118110236220474" header="0.31496062992125984" footer="0.31496062992125984"/>
  <pageSetup scale="77" fitToHeight="2" orientation="landscape" horizontalDpi="360" verticalDpi="360" r:id="rId1"/>
  <headerFooter>
    <oddHeader>&amp;L&amp;F&amp;CRemises a flots 2019&amp;RMai 2019</oddHeader>
    <oddFooter>&amp;L&amp;P/&amp;N&amp;R&amp;F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BDC2019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Freddie</cp:lastModifiedBy>
  <cp:lastPrinted>2019-06-20T12:59:52Z</cp:lastPrinted>
  <dcterms:created xsi:type="dcterms:W3CDTF">2018-05-04T20:21:30Z</dcterms:created>
  <dcterms:modified xsi:type="dcterms:W3CDTF">2019-09-24T10:38:54Z</dcterms:modified>
</cp:coreProperties>
</file>